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gif" ContentType="image/gif"/>
  <Default Extension="rels" ContentType="application/vnd.openxmlformats-package.relationships+xml"/>
  <Default Extension="wmf" ContentType="image/x-w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206"/>
  <workbookPr autoCompressPictures="0"/>
  <bookViews>
    <workbookView xWindow="0" yWindow="-440" windowWidth="28800" windowHeight="18000"/>
  </bookViews>
  <sheets>
    <sheet name="Admin" sheetId="1" r:id="rId1"/>
    <sheet name="General" sheetId="2" r:id="rId2"/>
    <sheet name="Control and Programming" sheetId="3" r:id="rId3"/>
    <sheet name="Computer Science" sheetId="8" r:id="rId4"/>
    <sheet name="Data Handling" sheetId="7" r:id="rId5"/>
    <sheet name="Sheet1" sheetId="6" state="hidden" r:id="rId6"/>
  </sheets>
  <definedNames>
    <definedName name="XFD1000048000">'Control and Programming'!#REF!</definedName>
    <definedName name="xfd100048576">'Control and Programming'!$XDM$900001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6" i="6" l="1"/>
  <c r="R5" i="6"/>
  <c r="R4" i="6"/>
  <c r="R3" i="6"/>
  <c r="H28" i="6"/>
  <c r="H27" i="6"/>
  <c r="H26" i="6"/>
  <c r="H25" i="6"/>
  <c r="H24" i="6"/>
  <c r="N25" i="6"/>
  <c r="N26" i="6"/>
  <c r="N27" i="6"/>
  <c r="N28" i="6"/>
  <c r="N29" i="6"/>
  <c r="F28" i="6"/>
  <c r="F27" i="6"/>
  <c r="F26" i="6"/>
  <c r="F25" i="6"/>
  <c r="L25" i="6"/>
  <c r="L26" i="6"/>
  <c r="L27" i="6"/>
  <c r="L28" i="6"/>
  <c r="L29" i="6"/>
  <c r="L30" i="6"/>
  <c r="L31" i="6"/>
  <c r="F24" i="6"/>
  <c r="D28" i="6"/>
  <c r="D27" i="6"/>
  <c r="D26" i="6"/>
  <c r="D25" i="6"/>
  <c r="D24" i="6"/>
  <c r="B28" i="6"/>
  <c r="B27" i="6"/>
  <c r="B26" i="6"/>
  <c r="B25" i="6"/>
  <c r="B24" i="6"/>
  <c r="S18" i="6"/>
  <c r="S19" i="6"/>
  <c r="S20" i="6"/>
  <c r="S21" i="6"/>
  <c r="S22" i="6"/>
  <c r="S23" i="6"/>
  <c r="H18" i="6"/>
  <c r="H21" i="6"/>
  <c r="H20" i="6"/>
  <c r="H19" i="6"/>
  <c r="H17" i="6"/>
  <c r="F21" i="6"/>
  <c r="F20" i="6"/>
  <c r="R21" i="6"/>
  <c r="R20" i="6"/>
  <c r="R19" i="6"/>
  <c r="R18" i="6"/>
  <c r="R22" i="6"/>
  <c r="F19" i="6"/>
  <c r="F18" i="6"/>
  <c r="F17" i="6"/>
  <c r="D21" i="6"/>
  <c r="D20" i="6"/>
  <c r="D19" i="6"/>
  <c r="Q21" i="6"/>
  <c r="Q20" i="6"/>
  <c r="Q19" i="6"/>
  <c r="Q18" i="6"/>
  <c r="P21" i="6"/>
  <c r="P20" i="6"/>
  <c r="P19" i="6"/>
  <c r="P22" i="6"/>
  <c r="P18" i="6"/>
  <c r="B21" i="6"/>
  <c r="B20" i="6"/>
  <c r="N21" i="6"/>
  <c r="N20" i="6"/>
  <c r="N19" i="6"/>
  <c r="N18" i="6"/>
  <c r="B18" i="6"/>
  <c r="B17" i="6"/>
  <c r="N22" i="6"/>
  <c r="B19" i="6"/>
  <c r="P23" i="6"/>
  <c r="D17" i="6"/>
  <c r="Q22" i="6"/>
  <c r="D18" i="6"/>
  <c r="T10" i="6"/>
  <c r="T11" i="6"/>
  <c r="T12" i="6"/>
  <c r="T13" i="6"/>
  <c r="T14" i="6"/>
  <c r="T15" i="6"/>
  <c r="T16" i="6"/>
  <c r="H13" i="6"/>
  <c r="H14" i="6"/>
  <c r="H12" i="6"/>
  <c r="H11" i="6"/>
  <c r="S10" i="6"/>
  <c r="S11" i="6"/>
  <c r="S12" i="6"/>
  <c r="S13" i="6"/>
  <c r="S14" i="6"/>
  <c r="H10" i="6"/>
  <c r="F14" i="6"/>
  <c r="F13" i="6"/>
  <c r="F12" i="6"/>
  <c r="F11" i="6"/>
  <c r="F10" i="6"/>
  <c r="D14" i="6"/>
  <c r="D13" i="6"/>
  <c r="R13" i="6"/>
  <c r="R12" i="6"/>
  <c r="R11" i="6"/>
  <c r="R10" i="6"/>
  <c r="R14" i="6"/>
  <c r="D11" i="6"/>
  <c r="D12" i="6"/>
  <c r="D10" i="6"/>
  <c r="B14" i="6"/>
  <c r="B13" i="6"/>
  <c r="B12" i="6"/>
  <c r="B11" i="6"/>
  <c r="P14" i="6"/>
  <c r="P12" i="6"/>
  <c r="P11" i="6"/>
  <c r="P13" i="6"/>
  <c r="P10" i="6"/>
  <c r="P15" i="6"/>
  <c r="B10" i="6"/>
  <c r="R7" i="6"/>
  <c r="H7" i="6"/>
  <c r="Q3" i="6"/>
  <c r="Q4" i="6"/>
  <c r="Q5" i="6"/>
  <c r="Q6" i="6"/>
  <c r="Q7" i="6"/>
  <c r="H6" i="6"/>
  <c r="H5" i="6"/>
  <c r="H4" i="6"/>
  <c r="H3" i="6"/>
  <c r="F3" i="6"/>
  <c r="F4" i="6"/>
  <c r="F5" i="6"/>
  <c r="F6" i="6"/>
  <c r="F7" i="6"/>
  <c r="F8" i="6"/>
  <c r="D7" i="6"/>
  <c r="D6" i="6"/>
  <c r="D5" i="6"/>
  <c r="D4" i="6"/>
  <c r="D3" i="6"/>
  <c r="B7" i="6"/>
  <c r="B6" i="6"/>
  <c r="B5" i="6"/>
  <c r="B4" i="6"/>
  <c r="P6" i="6"/>
  <c r="P5" i="6"/>
  <c r="P4" i="6"/>
  <c r="P3" i="6"/>
  <c r="P7" i="6"/>
  <c r="B3" i="6"/>
  <c r="H15" i="6"/>
  <c r="F15" i="6"/>
  <c r="D15" i="6"/>
  <c r="B15" i="6"/>
  <c r="H22" i="6"/>
  <c r="F22" i="6"/>
  <c r="D22" i="6"/>
  <c r="B22" i="6"/>
  <c r="J21" i="6"/>
  <c r="C34" i="6"/>
  <c r="J14" i="6"/>
  <c r="J15" i="6"/>
  <c r="G6" i="1"/>
  <c r="H29" i="6"/>
  <c r="F29" i="6"/>
  <c r="B29" i="6"/>
  <c r="T8" i="6"/>
  <c r="J22" i="6"/>
  <c r="H6" i="1"/>
  <c r="B34" i="6"/>
  <c r="D29" i="6"/>
  <c r="J28" i="6"/>
  <c r="D34" i="6"/>
  <c r="H8" i="6"/>
  <c r="B8" i="6"/>
  <c r="D8" i="6"/>
  <c r="J29" i="6"/>
  <c r="I6" i="1"/>
  <c r="J7" i="6"/>
  <c r="J8" i="6"/>
  <c r="F6" i="1"/>
  <c r="A34" i="6"/>
  <c r="F34" i="6"/>
  <c r="F35" i="6"/>
  <c r="J6" i="1"/>
</calcChain>
</file>

<file path=xl/sharedStrings.xml><?xml version="1.0" encoding="utf-8"?>
<sst xmlns="http://schemas.openxmlformats.org/spreadsheetml/2006/main" count="780" uniqueCount="439">
  <si>
    <t>Name</t>
  </si>
  <si>
    <t>General</t>
  </si>
  <si>
    <t>Control</t>
  </si>
  <si>
    <t>Programming</t>
  </si>
  <si>
    <t>Data Handling</t>
  </si>
  <si>
    <t>Target Grade</t>
  </si>
  <si>
    <t>Which of these images is a folder?</t>
  </si>
  <si>
    <t>b</t>
  </si>
  <si>
    <t>Which of these is a proper website address?</t>
  </si>
  <si>
    <t>www.bbc.co.uk</t>
  </si>
  <si>
    <t>a</t>
  </si>
  <si>
    <t>c</t>
  </si>
  <si>
    <t>d</t>
  </si>
  <si>
    <t>bbc.com.www</t>
  </si>
  <si>
    <t>www.bbc.co.uk.com</t>
  </si>
  <si>
    <t>bbc.co.com</t>
  </si>
  <si>
    <t>Sam has drawn a star.  How can she best add another</t>
  </si>
  <si>
    <t>star the same as the first one?</t>
  </si>
  <si>
    <t>L3</t>
  </si>
  <si>
    <t>L4</t>
  </si>
  <si>
    <t>L5</t>
  </si>
  <si>
    <t>Which of these pieces of software is best used for a letter?</t>
  </si>
  <si>
    <t>Microsoft Access</t>
  </si>
  <si>
    <t>Paint</t>
  </si>
  <si>
    <t>Microsoft Publisher</t>
  </si>
  <si>
    <t>Microsoft Word</t>
  </si>
  <si>
    <t>You want to copy a photo onto a PC.  Which of these</t>
  </si>
  <si>
    <t>will you need?</t>
  </si>
  <si>
    <t>3c</t>
  </si>
  <si>
    <t>3b</t>
  </si>
  <si>
    <t>3a</t>
  </si>
  <si>
    <t>4c</t>
  </si>
  <si>
    <t>4b</t>
  </si>
  <si>
    <t>4a</t>
  </si>
  <si>
    <t>5c</t>
  </si>
  <si>
    <t>5b</t>
  </si>
  <si>
    <t>5a</t>
  </si>
  <si>
    <t>total</t>
  </si>
  <si>
    <t>grade</t>
  </si>
  <si>
    <t xml:space="preserve"> </t>
  </si>
  <si>
    <t>Edge</t>
  </si>
  <si>
    <t>Margin</t>
  </si>
  <si>
    <t>Header</t>
  </si>
  <si>
    <t>Footer</t>
  </si>
  <si>
    <t>The image shows a section of a flyer, what software</t>
  </si>
  <si>
    <t>package is most likely to have been used?</t>
  </si>
  <si>
    <t>Word processor</t>
  </si>
  <si>
    <t>Desktop publisher</t>
  </si>
  <si>
    <t>Spreadsheet</t>
  </si>
  <si>
    <t>Database</t>
  </si>
  <si>
    <t>The area around the page that is not printed is referred as:</t>
  </si>
  <si>
    <t xml:space="preserve">What would be the best thing to produce to promote information </t>
  </si>
  <si>
    <t>Some important information has been left out of</t>
  </si>
  <si>
    <t>this extract of a letter.  What should have been included?</t>
  </si>
  <si>
    <t>A logo</t>
  </si>
  <si>
    <t>The writers fax number</t>
  </si>
  <si>
    <t>The date he wants a reply by</t>
  </si>
  <si>
    <t>The persons address of who it is to</t>
  </si>
  <si>
    <t>How will a search engine help if you wanted to find out</t>
  </si>
  <si>
    <t>about ISP's?</t>
  </si>
  <si>
    <t>It will find the last piece of work you saved on ISP's</t>
  </si>
  <si>
    <t>All internet pages about ISP's will be found</t>
  </si>
  <si>
    <t>It will find all of the work you have done on ISP's</t>
  </si>
  <si>
    <t>It will list all websites on ISP's and create a comparison table</t>
  </si>
  <si>
    <t>The owner of a new clothes shop has asked you to help her to</t>
  </si>
  <si>
    <t>make a website to advertise the business.  Which of the following</t>
  </si>
  <si>
    <t>is most likely to be her reason from wanting a website?</t>
  </si>
  <si>
    <t>To show advanced use of ICT</t>
  </si>
  <si>
    <t>To publish a catalogue of all her products</t>
  </si>
  <si>
    <t>To be able to email local residents</t>
  </si>
  <si>
    <t>To advertise over a wide area</t>
  </si>
  <si>
    <t>Input</t>
  </si>
  <si>
    <t>Output</t>
  </si>
  <si>
    <t>Input and output</t>
  </si>
  <si>
    <t>Peripheral</t>
  </si>
  <si>
    <t>Zach wants to ask the whole of Year 7 how they use the internet.</t>
  </si>
  <si>
    <t>Which of the following methods would be best for him to use?</t>
  </si>
  <si>
    <t>Interview each student individually</t>
  </si>
  <si>
    <t>Assemble the whole year group and ask for a show of hands</t>
  </si>
  <si>
    <t>Send out a questionnaire</t>
  </si>
  <si>
    <t>Ask his ICT teacher who uses the ICT suites</t>
  </si>
  <si>
    <t>Your teacher has asked you to annotate your work.  Which</t>
  </si>
  <si>
    <t>of the following do you not need to show?</t>
  </si>
  <si>
    <t>How you targeted the audience</t>
  </si>
  <si>
    <t>Your design considerations</t>
  </si>
  <si>
    <t>Screenshots of your pages</t>
  </si>
  <si>
    <t>How long the work took you to do</t>
  </si>
  <si>
    <t>You have been asked to change a website on dinosaurs so that</t>
  </si>
  <si>
    <t>primary pupils can use it for projects.  Which of the following</t>
  </si>
  <si>
    <t>e</t>
  </si>
  <si>
    <t>A website address for parents to access</t>
  </si>
  <si>
    <t>A multimedia presentation</t>
  </si>
  <si>
    <t>Handouts of tables and charts</t>
  </si>
  <si>
    <t>Detailed information in a flyer</t>
  </si>
  <si>
    <t>A scanner</t>
  </si>
  <si>
    <t>A joystick</t>
  </si>
  <si>
    <t>A colour camera</t>
  </si>
  <si>
    <t>A digital camera</t>
  </si>
  <si>
    <t>Copy and paste</t>
  </si>
  <si>
    <t>Cut and paste</t>
  </si>
  <si>
    <t>Drag the old star to a new place</t>
  </si>
  <si>
    <t>Draw a star the same as the first</t>
  </si>
  <si>
    <t>Which of these charts is a bar chart?</t>
  </si>
  <si>
    <t>What is the total value for pencils in the school shop?</t>
  </si>
  <si>
    <t>Sarah has worked out the cost of a trip, which of the following</t>
  </si>
  <si>
    <t>did she not need to include in her costings?</t>
  </si>
  <si>
    <t>Number of people invited</t>
  </si>
  <si>
    <t>Train departure times</t>
  </si>
  <si>
    <t>Entry fees</t>
  </si>
  <si>
    <t>Train fares</t>
  </si>
  <si>
    <t>Which cell of the spreadsheet shows the cost of one ruler?</t>
  </si>
  <si>
    <t>A8</t>
  </si>
  <si>
    <t>C8</t>
  </si>
  <si>
    <t>B10</t>
  </si>
  <si>
    <t>B8</t>
  </si>
  <si>
    <t>Which symbol starts all formulae in a spreadsheets?</t>
  </si>
  <si>
    <t>-</t>
  </si>
  <si>
    <t>+</t>
  </si>
  <si>
    <t>*</t>
  </si>
  <si>
    <t>=</t>
  </si>
  <si>
    <t>James has recorded the name and populations of 3 countries in</t>
  </si>
  <si>
    <t>a database. Which 2 of the following statements are true?</t>
  </si>
  <si>
    <t>His database has 2 fields</t>
  </si>
  <si>
    <t>His database has 3 tables</t>
  </si>
  <si>
    <t>His database has 3 fields</t>
  </si>
  <si>
    <t>His database has 3 records</t>
  </si>
  <si>
    <t>f</t>
  </si>
  <si>
    <t>His database has 2 records</t>
  </si>
  <si>
    <t>His database has 2 tables</t>
  </si>
  <si>
    <t>How has D6 been formatted below?</t>
  </si>
  <si>
    <t>Left aligned, italics</t>
  </si>
  <si>
    <t>Bold, currency</t>
  </si>
  <si>
    <t>Bold, centred</t>
  </si>
  <si>
    <t>Bold, Formula</t>
  </si>
  <si>
    <t>When using a spreadsheet to perform calculations, which of these</t>
  </si>
  <si>
    <t>functions would you use to add together several values?</t>
  </si>
  <si>
    <t xml:space="preserve"> =SUM(D6:D8)</t>
  </si>
  <si>
    <t xml:space="preserve"> =SUM(D6+D8)</t>
  </si>
  <si>
    <t xml:space="preserve"> =ADD(D6:8D)</t>
  </si>
  <si>
    <t xml:space="preserve"> =b6:d6(ADD)</t>
  </si>
  <si>
    <t>In a database table what would the datatype for an ID number be?</t>
  </si>
  <si>
    <t>Number</t>
  </si>
  <si>
    <t>Text</t>
  </si>
  <si>
    <t>Autonumber</t>
  </si>
  <si>
    <t>Date/Time</t>
  </si>
  <si>
    <t>Filing cabinet</t>
  </si>
  <si>
    <t>Phone book</t>
  </si>
  <si>
    <t>Leaflet on dogs</t>
  </si>
  <si>
    <t>Police system on criminals</t>
  </si>
  <si>
    <t>Look at the spreadsheet, which of the following is the</t>
  </si>
  <si>
    <t>only output from the model?</t>
  </si>
  <si>
    <t>Total Profit per day</t>
  </si>
  <si>
    <t>Cleaning cost per room</t>
  </si>
  <si>
    <t>Charge per night for room 4</t>
  </si>
  <si>
    <t>Charge per night for room 1</t>
  </si>
  <si>
    <t>for Sunday?</t>
  </si>
  <si>
    <t xml:space="preserve"> =B3*C3</t>
  </si>
  <si>
    <t xml:space="preserve"> =A9*B9</t>
  </si>
  <si>
    <t xml:space="preserve"> =B9*C9</t>
  </si>
  <si>
    <t xml:space="preserve"> =4+6.25</t>
  </si>
  <si>
    <t>The cheapest items to make give the biggest profit</t>
  </si>
  <si>
    <t>Items which are expensive to make are the cheapest to sell</t>
  </si>
  <si>
    <t>The more items they sell, the lower the overall profit</t>
  </si>
  <si>
    <t>The more items they sell, the higher the overall profit</t>
  </si>
  <si>
    <t>Between 1 and 60</t>
  </si>
  <si>
    <t>&lt;60</t>
  </si>
  <si>
    <t>&gt;60</t>
  </si>
  <si>
    <t xml:space="preserve"> =60 and less</t>
  </si>
  <si>
    <t>If you change the contents of cell C3, what other two cells would</t>
  </si>
  <si>
    <t>automatically change?</t>
  </si>
  <si>
    <t>C3, C8</t>
  </si>
  <si>
    <t>C3, D6</t>
  </si>
  <si>
    <t>D3, D6</t>
  </si>
  <si>
    <t>B3, B6</t>
  </si>
  <si>
    <t>Which formula has been used in D3 to calculate the income</t>
  </si>
  <si>
    <t>Look at the database below, what could you enter into a query to find all</t>
  </si>
  <si>
    <t>the Male Life Expectancy less than 60?</t>
  </si>
  <si>
    <t xml:space="preserve">Which of these statements is most likely to be true of the </t>
  </si>
  <si>
    <t>model below?</t>
  </si>
  <si>
    <t>Highlight which of the options below are a database.</t>
  </si>
  <si>
    <t>A touch screen monitor is a type of:</t>
  </si>
  <si>
    <t>CP</t>
  </si>
  <si>
    <t>CS</t>
  </si>
  <si>
    <t>cp19</t>
  </si>
  <si>
    <t>Triangle</t>
  </si>
  <si>
    <t>Circle</t>
  </si>
  <si>
    <t>Square</t>
  </si>
  <si>
    <t>Rectangle</t>
  </si>
  <si>
    <t>Steven is starting to write his first ever web page.  He knows he has</t>
  </si>
  <si>
    <t>to create the basic layout of the document first.  Which of the following HTML</t>
  </si>
  <si>
    <t>tages will he not need?</t>
  </si>
  <si>
    <t>&lt;title&gt;…&lt;/title&gt;</t>
  </si>
  <si>
    <t>&lt;back&gt;…&lt;/back&gt;</t>
  </si>
  <si>
    <t>&lt;head&gt;…&lt;/head&gt;</t>
  </si>
  <si>
    <t>&lt;body&gt;…&lt;/body&gt;</t>
  </si>
  <si>
    <t>Look at the portion of a web page on the right.</t>
  </si>
  <si>
    <t xml:space="preserve">  What do we call  the label 'Home'?</t>
  </si>
  <si>
    <t>hyperlink</t>
  </si>
  <si>
    <t>html</t>
  </si>
  <si>
    <t>tag</t>
  </si>
  <si>
    <t>hotspot</t>
  </si>
  <si>
    <t>Which of the items do you control using a computer?</t>
  </si>
  <si>
    <t>Classroom door</t>
  </si>
  <si>
    <t>Remote control</t>
  </si>
  <si>
    <t>Washing machine</t>
  </si>
  <si>
    <t>Microwave</t>
  </si>
  <si>
    <t>What does HTML stand for?</t>
  </si>
  <si>
    <t>Hypertroll Micro Language</t>
  </si>
  <si>
    <t>Hypertext Mark Literacy</t>
  </si>
  <si>
    <t>Hypertext Markup Lexicon</t>
  </si>
  <si>
    <t>Hypertext Markup Language</t>
  </si>
  <si>
    <t>Vikki has created a webpage by typing HTML tags in Word.  She knows that the</t>
  </si>
  <si>
    <t>tags she has used are correct but she can't get her page to display in a browser.</t>
  </si>
  <si>
    <t>The file extension she has used is .doc, what should it be?</t>
  </si>
  <si>
    <t>.mp3</t>
  </si>
  <si>
    <t>.pdf</t>
  </si>
  <si>
    <t>.html</t>
  </si>
  <si>
    <t>.jpg</t>
  </si>
  <si>
    <t>Sensors are a type of:</t>
  </si>
  <si>
    <t>Storage</t>
  </si>
  <si>
    <t>Control system</t>
  </si>
  <si>
    <t>Give two advantages for a bus company in using automatic tickets.</t>
  </si>
  <si>
    <t>Speeds up boarding of passengers</t>
  </si>
  <si>
    <t>Greater chance for bus to keep to timetable</t>
  </si>
  <si>
    <t>Less profit</t>
  </si>
  <si>
    <t>Cost of tickets will go up</t>
  </si>
  <si>
    <t>The continuous process of monitoring something in a control system</t>
  </si>
  <si>
    <t>is known as…</t>
  </si>
  <si>
    <t>Feedback</t>
  </si>
  <si>
    <t>Processing</t>
  </si>
  <si>
    <t>What is the symbol for start?</t>
  </si>
  <si>
    <t>What is the symbol for a decision?</t>
  </si>
  <si>
    <t>Which shape is drawn from the following instructions using logo:</t>
  </si>
  <si>
    <t>Fd 80 Rt90 Fd20 Rt 90 Fd80 Rt90 Fd20</t>
  </si>
  <si>
    <t xml:space="preserve">In the picture shown of a greenhouse, which sensor would be used to control the </t>
  </si>
  <si>
    <t>greenhouse?</t>
  </si>
  <si>
    <t>Temperature sensor</t>
  </si>
  <si>
    <t>Light switch</t>
  </si>
  <si>
    <t>Motion sensor</t>
  </si>
  <si>
    <t>Light sensor</t>
  </si>
  <si>
    <t xml:space="preserve">Many bus season tickets are read automatically by a machine when a passenger </t>
  </si>
  <si>
    <t>boards. Information is contained on a magnetic strip on the back of the ticket.</t>
  </si>
  <si>
    <t>What information would be stored on the strip?</t>
  </si>
  <si>
    <t>Persons name, address, telephone number</t>
  </si>
  <si>
    <t>Persons name, age, telephone number</t>
  </si>
  <si>
    <t>Persons name, persons age, when the ticket runs out, date purchased</t>
  </si>
  <si>
    <t>Persons age, when the ticket runs out, favourite bus number</t>
  </si>
  <si>
    <t>Give one example where a data logger could be used to collect data.</t>
  </si>
  <si>
    <t>Temperature over a set time</t>
  </si>
  <si>
    <t>Number of people passing a building</t>
  </si>
  <si>
    <t>Number of times people logged into a computer</t>
  </si>
  <si>
    <t>Temperature in a room at one specific time</t>
  </si>
  <si>
    <t>Increased use of ICT has brought about many changes in the way businesses work.</t>
  </si>
  <si>
    <t xml:space="preserve"> Which are the three examples of these changes. </t>
  </si>
  <si>
    <t>Robots are used in car making.</t>
  </si>
  <si>
    <t>No information is stored on computer.</t>
  </si>
  <si>
    <t>Automated stock control is now used in supermarkets.</t>
  </si>
  <si>
    <t>Fewer people need to be employed in certain businesses.</t>
  </si>
  <si>
    <t>Architects no longer need to design buildings.</t>
  </si>
  <si>
    <t>Businesses no longer send letters.</t>
  </si>
  <si>
    <t>Which of following is hardware?</t>
  </si>
  <si>
    <t>Monitor</t>
  </si>
  <si>
    <t>Keyboard</t>
  </si>
  <si>
    <t>Scanner</t>
  </si>
  <si>
    <t>Which of the following is an output device?</t>
  </si>
  <si>
    <t>Mouse</t>
  </si>
  <si>
    <t>Speaker</t>
  </si>
  <si>
    <t>WAN stands for</t>
  </si>
  <si>
    <t>Wanted any notices</t>
  </si>
  <si>
    <t>Wide area notebook</t>
  </si>
  <si>
    <t>Wide area network</t>
  </si>
  <si>
    <t>We are networked</t>
  </si>
  <si>
    <t>What should you do if you think you are being cyber bullied?</t>
  </si>
  <si>
    <t>Save or take a screen shot of any abuse as evidence</t>
  </si>
  <si>
    <t>Nothing, it will go away</t>
  </si>
  <si>
    <t>Its not bullying if its online</t>
  </si>
  <si>
    <t>Hit the bully when you see them</t>
  </si>
  <si>
    <t>The image is an example of a:</t>
  </si>
  <si>
    <t>Motherboard</t>
  </si>
  <si>
    <t>Hard disk</t>
  </si>
  <si>
    <t>Ram</t>
  </si>
  <si>
    <t>CPU</t>
  </si>
  <si>
    <t>Which of the following is not a likely sign of a phishing email?</t>
  </si>
  <si>
    <t>Dear (Your name)</t>
  </si>
  <si>
    <t>Verify your account</t>
  </si>
  <si>
    <t>If you do not respond in 24 hours your account will be closed</t>
  </si>
  <si>
    <t>This is from your bank</t>
  </si>
  <si>
    <t>What is the definition of RAM</t>
  </si>
  <si>
    <t>Makes graphics appear on the screen</t>
  </si>
  <si>
    <t>The main circuit board</t>
  </si>
  <si>
    <t>Tells the computer to boot up</t>
  </si>
  <si>
    <t>Stores all the program and files that the computer is using at the time</t>
  </si>
  <si>
    <t>What is the definition of ROM</t>
  </si>
  <si>
    <t>Which of these is a internet browser?</t>
  </si>
  <si>
    <t>Internet Explorer</t>
  </si>
  <si>
    <t>Firefox</t>
  </si>
  <si>
    <t>Yahoo</t>
  </si>
  <si>
    <t>Google</t>
  </si>
  <si>
    <t>What two types of information must you type in to log in to a computer network?</t>
  </si>
  <si>
    <t>Password and username</t>
  </si>
  <si>
    <t>Teachers name and password</t>
  </si>
  <si>
    <t>Username and numbers</t>
  </si>
  <si>
    <t>Your name and your teachers name</t>
  </si>
  <si>
    <t>What does the R in URL stand for?</t>
  </si>
  <si>
    <t>Resource</t>
  </si>
  <si>
    <t>Relocate</t>
  </si>
  <si>
    <t>Redo</t>
  </si>
  <si>
    <t>Refine</t>
  </si>
  <si>
    <t>Match up the description to its name</t>
  </si>
  <si>
    <t>A method of sending messages over the internet</t>
  </si>
  <si>
    <t>A file that can be sent with an email</t>
  </si>
  <si>
    <t>2 or more computers connected together</t>
  </si>
  <si>
    <t>A network of networks</t>
  </si>
  <si>
    <t>A Kilobyte is:</t>
  </si>
  <si>
    <t>1024 bits</t>
  </si>
  <si>
    <t>1024 bytes</t>
  </si>
  <si>
    <t>1024 Megabytes</t>
  </si>
  <si>
    <t>1024 Gigabytes</t>
  </si>
  <si>
    <t>You can share hardware</t>
  </si>
  <si>
    <t>You never lose your work</t>
  </si>
  <si>
    <t>Never get viruses</t>
  </si>
  <si>
    <t>Can share software</t>
  </si>
  <si>
    <t>Can communicate with others computers</t>
  </si>
  <si>
    <t>01101 is binary for:</t>
  </si>
  <si>
    <t>Which are the three advantages of using a computer network?</t>
  </si>
  <si>
    <t>Label the diagram</t>
  </si>
  <si>
    <t>Cursor</t>
  </si>
  <si>
    <t>Arrow</t>
  </si>
  <si>
    <t>The image is of the</t>
  </si>
  <si>
    <t>Selector</t>
  </si>
  <si>
    <t>To check your spelling on a word processor you could use</t>
  </si>
  <si>
    <t>Grammar check</t>
  </si>
  <si>
    <t>Spell check</t>
  </si>
  <si>
    <t>F9</t>
  </si>
  <si>
    <t>To listen to music from a computer you could use</t>
  </si>
  <si>
    <t>Microphone</t>
  </si>
  <si>
    <t>Headphone</t>
  </si>
  <si>
    <t>A muted computer</t>
  </si>
  <si>
    <t>How should you save your files?</t>
  </si>
  <si>
    <t>Any name you can think of</t>
  </si>
  <si>
    <t>With appropriate names</t>
  </si>
  <si>
    <t>Numbered 1,2,3 etc</t>
  </si>
  <si>
    <t>The computer will name it appropriately automatically</t>
  </si>
  <si>
    <t>Sensors can be used to turn things on automatically in certain conditions. Match each</t>
  </si>
  <si>
    <t>situation below to the kind of sensor you'd need.</t>
  </si>
  <si>
    <t>….you'd need…</t>
  </si>
  <si>
    <t>To turn something on…</t>
  </si>
  <si>
    <t>When it gets dark</t>
  </si>
  <si>
    <t>When it gets noisy</t>
  </si>
  <si>
    <t>When it gets cold</t>
  </si>
  <si>
    <t>When it gets light</t>
  </si>
  <si>
    <t>When it goes too quiet</t>
  </si>
  <si>
    <t>What will I hear when I run the program below?</t>
  </si>
  <si>
    <t>Fzzzzz - "I should be so lucky…" - "Go to bed early" - Squawk</t>
  </si>
  <si>
    <t>"Eat more sprouts" - Quack - Fzzzzz - "I should be so lucky…"</t>
  </si>
  <si>
    <t>Moooo -  "I should be so lucky…" - "Read more books" - Fzzzzz</t>
  </si>
  <si>
    <t>"Brush your teeth" - Fzzzz - "I should be so lucky in love" - Baah</t>
  </si>
  <si>
    <t>If I wanted to draw a line of length 120.  Which command wold I use for a screen turtle?</t>
  </si>
  <si>
    <t>Fd 120</t>
  </si>
  <si>
    <t>Forward to 120</t>
  </si>
  <si>
    <t>Go Fd 120</t>
  </si>
  <si>
    <t>Forward 120 Rt 90</t>
  </si>
  <si>
    <t>Why is it bad for a smoke alarm to Not be on a continuous loop?</t>
  </si>
  <si>
    <t>It will always check for smoke</t>
  </si>
  <si>
    <t>It will always be on</t>
  </si>
  <si>
    <t>Will not always be sensing for smoke</t>
  </si>
  <si>
    <t>Will check for carbon monoxide</t>
  </si>
  <si>
    <t>Which of the list below do not use control technology?</t>
  </si>
  <si>
    <t>Traffic Lights</t>
  </si>
  <si>
    <t>Thermostat</t>
  </si>
  <si>
    <t>Car</t>
  </si>
  <si>
    <t xml:space="preserve">Your school files can be stored on a </t>
  </si>
  <si>
    <t>Hard Drive</t>
  </si>
  <si>
    <t>Paper</t>
  </si>
  <si>
    <t>USB Drive</t>
  </si>
  <si>
    <t>Which of the list below is a computer language?</t>
  </si>
  <si>
    <t>Java</t>
  </si>
  <si>
    <t>Lava</t>
  </si>
  <si>
    <t>Beaver</t>
  </si>
  <si>
    <t>Volcano</t>
  </si>
  <si>
    <t>Label the interface below</t>
  </si>
  <si>
    <t>A word document will normally be measured in</t>
  </si>
  <si>
    <t>Bytes</t>
  </si>
  <si>
    <t>Kilobytes</t>
  </si>
  <si>
    <t>Gigabytes</t>
  </si>
  <si>
    <t>Megabytes</t>
  </si>
  <si>
    <t>To print a leaflet I would want to use a…</t>
  </si>
  <si>
    <t>Laser pen</t>
  </si>
  <si>
    <t>Plotter</t>
  </si>
  <si>
    <t>Black and white printer</t>
  </si>
  <si>
    <t>Colour printer</t>
  </si>
  <si>
    <t>This is a …</t>
  </si>
  <si>
    <t>Cell</t>
  </si>
  <si>
    <t>Row</t>
  </si>
  <si>
    <t>Column</t>
  </si>
  <si>
    <t>Formula</t>
  </si>
  <si>
    <t>Field heading</t>
  </si>
  <si>
    <t>Record</t>
  </si>
  <si>
    <t>Data</t>
  </si>
  <si>
    <t>Title</t>
  </si>
  <si>
    <t>This is a…</t>
  </si>
  <si>
    <t>What do you need to enter to calculate sums in a spreadsheet?</t>
  </si>
  <si>
    <t>A formula</t>
  </si>
  <si>
    <t xml:space="preserve"> =sums</t>
  </si>
  <si>
    <t>A calculator</t>
  </si>
  <si>
    <t>Conditional formatting</t>
  </si>
  <si>
    <t>How many records does this database have?</t>
  </si>
  <si>
    <t>Ask about the persons pets</t>
  </si>
  <si>
    <t>How could you improve this car data capture form?</t>
  </si>
  <si>
    <t>Add boxes for answers</t>
  </si>
  <si>
    <t>Check the spelling</t>
  </si>
  <si>
    <t>Change the font</t>
  </si>
  <si>
    <t>2c</t>
  </si>
  <si>
    <t>2b</t>
  </si>
  <si>
    <t>2a</t>
  </si>
  <si>
    <t>G 1</t>
  </si>
  <si>
    <t>L2</t>
  </si>
  <si>
    <t>g 19</t>
  </si>
  <si>
    <t>g 20</t>
  </si>
  <si>
    <t>cp1</t>
  </si>
  <si>
    <t>Burgler Alarm</t>
  </si>
  <si>
    <t>cp8</t>
  </si>
  <si>
    <t>cp 16</t>
  </si>
  <si>
    <t>Rom</t>
  </si>
  <si>
    <t>cs3</t>
  </si>
  <si>
    <t>cs6</t>
  </si>
  <si>
    <t>Printer</t>
  </si>
  <si>
    <t>cs 7</t>
  </si>
  <si>
    <t>cs13</t>
  </si>
  <si>
    <t>cs17</t>
  </si>
  <si>
    <t>dh 11</t>
  </si>
  <si>
    <t>dh 15</t>
  </si>
  <si>
    <t>Large amount of text</t>
  </si>
  <si>
    <t>Complicated dinosaur names</t>
  </si>
  <si>
    <t>Complex navigation</t>
  </si>
  <si>
    <t>Clear images</t>
  </si>
  <si>
    <t>would you NOT include?</t>
  </si>
  <si>
    <t>to parents for them to take away from an evening meeting?</t>
  </si>
  <si>
    <t>Submit your completed assessment on Edmodo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</si>
</sst>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£-809]* #,##0.00_-;\-[$£-809]* #,##0.00_-;_-[$£-809]* &quot;-&quot;??_-;_-@_-"/>
  </numFmts>
  <fonts count="2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2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128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5" borderId="10" xfId="0" applyFill="1" applyBorder="1"/>
    <xf numFmtId="0" fontId="0" fillId="5" borderId="11" xfId="0" applyFill="1" applyBorder="1"/>
    <xf numFmtId="0" fontId="0" fillId="5" borderId="14" xfId="0" applyFill="1" applyBorder="1"/>
    <xf numFmtId="0" fontId="0" fillId="4" borderId="12" xfId="0" applyFill="1" applyBorder="1"/>
    <xf numFmtId="0" fontId="0" fillId="4" borderId="13" xfId="0" applyFill="1" applyBorder="1"/>
    <xf numFmtId="0" fontId="0" fillId="4" borderId="15" xfId="0" applyFill="1" applyBorder="1"/>
    <xf numFmtId="0" fontId="0" fillId="3" borderId="16" xfId="0" applyFill="1" applyBorder="1"/>
    <xf numFmtId="0" fontId="0" fillId="6" borderId="17" xfId="0" applyFill="1" applyBorder="1"/>
    <xf numFmtId="0" fontId="0" fillId="0" borderId="3" xfId="0" applyFill="1" applyBorder="1"/>
    <xf numFmtId="0" fontId="0" fillId="0" borderId="0" xfId="0"/>
    <xf numFmtId="0" fontId="0" fillId="2" borderId="1" xfId="0" applyFill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/>
    <xf numFmtId="0" fontId="0" fillId="2" borderId="1" xfId="0" applyFill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applyFill="1" applyBorder="1"/>
    <xf numFmtId="0" fontId="0" fillId="0" borderId="0" xfId="0"/>
    <xf numFmtId="0" fontId="0" fillId="2" borderId="1" xfId="0" applyFill="1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0" xfId="0" applyFill="1" applyBorder="1"/>
    <xf numFmtId="0" fontId="0" fillId="0" borderId="5" xfId="0" applyBorder="1" applyAlignment="1">
      <alignment horizontal="left" vertical="top"/>
    </xf>
    <xf numFmtId="0" fontId="0" fillId="0" borderId="0" xfId="0"/>
    <xf numFmtId="0" fontId="0" fillId="0" borderId="0" xfId="0"/>
    <xf numFmtId="0" fontId="0" fillId="0" borderId="0" xfId="0"/>
    <xf numFmtId="0" fontId="0" fillId="2" borderId="1" xfId="0" applyFill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applyFill="1" applyBorder="1"/>
    <xf numFmtId="0" fontId="0" fillId="0" borderId="8" xfId="0" applyFill="1" applyBorder="1"/>
    <xf numFmtId="0" fontId="0" fillId="2" borderId="1" xfId="0" applyFill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applyFill="1" applyBorder="1"/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left"/>
    </xf>
    <xf numFmtId="0" fontId="0" fillId="0" borderId="5" xfId="0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left" vertical="center"/>
    </xf>
    <xf numFmtId="0" fontId="0" fillId="0" borderId="0" xfId="0" applyFill="1" applyBorder="1" applyAlignment="1">
      <alignment horizontal="left"/>
    </xf>
    <xf numFmtId="0" fontId="0" fillId="2" borderId="1" xfId="0" applyFill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applyFill="1" applyBorder="1"/>
    <xf numFmtId="0" fontId="1" fillId="0" borderId="0" xfId="0" applyFont="1" applyFill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2" borderId="1" xfId="0" applyFill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applyFill="1" applyBorder="1"/>
    <xf numFmtId="0" fontId="0" fillId="2" borderId="21" xfId="0" applyFill="1" applyBorder="1"/>
    <xf numFmtId="164" fontId="0" fillId="0" borderId="0" xfId="0" applyNumberFormat="1" applyBorder="1"/>
    <xf numFmtId="0" fontId="0" fillId="0" borderId="0" xfId="0" applyBorder="1" applyAlignment="1">
      <alignment horizontal="right"/>
    </xf>
    <xf numFmtId="0" fontId="0" fillId="2" borderId="22" xfId="0" applyFill="1" applyBorder="1"/>
    <xf numFmtId="0" fontId="0" fillId="0" borderId="3" xfId="0" applyFill="1" applyBorder="1" applyAlignment="1">
      <alignment horizontal="left"/>
    </xf>
    <xf numFmtId="0" fontId="0" fillId="0" borderId="1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center"/>
      <protection locked="0"/>
    </xf>
    <xf numFmtId="0" fontId="0" fillId="0" borderId="0" xfId="0" applyBorder="1"/>
    <xf numFmtId="0" fontId="0" fillId="0" borderId="5" xfId="0" applyBorder="1"/>
    <xf numFmtId="0" fontId="0" fillId="0" borderId="6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4" Type="http://schemas.openxmlformats.org/officeDocument/2006/relationships/image" Target="../media/image9.wmf"/><Relationship Id="rId1" Type="http://schemas.openxmlformats.org/officeDocument/2006/relationships/image" Target="../media/image6.png"/><Relationship Id="rId2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Relationship Id="rId2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4" Type="http://schemas.openxmlformats.org/officeDocument/2006/relationships/image" Target="../media/image15.png"/><Relationship Id="rId5" Type="http://schemas.openxmlformats.org/officeDocument/2006/relationships/image" Target="../media/image16.png"/><Relationship Id="rId6" Type="http://schemas.openxmlformats.org/officeDocument/2006/relationships/image" Target="../media/image17.png"/><Relationship Id="rId7" Type="http://schemas.openxmlformats.org/officeDocument/2006/relationships/image" Target="../media/image18.png"/><Relationship Id="rId8" Type="http://schemas.openxmlformats.org/officeDocument/2006/relationships/image" Target="../media/image19.png"/><Relationship Id="rId9" Type="http://schemas.openxmlformats.org/officeDocument/2006/relationships/image" Target="../media/image20.png"/><Relationship Id="rId10" Type="http://schemas.openxmlformats.org/officeDocument/2006/relationships/image" Target="../media/image21.png"/><Relationship Id="rId11" Type="http://schemas.openxmlformats.org/officeDocument/2006/relationships/image" Target="../media/image22.gif"/><Relationship Id="rId1" Type="http://schemas.openxmlformats.org/officeDocument/2006/relationships/image" Target="../media/image12.png"/><Relationship Id="rId2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174441</xdr:colOff>
      <xdr:row>0</xdr:row>
      <xdr:rowOff>0</xdr:rowOff>
    </xdr:from>
    <xdr:ext cx="10211963" cy="937629"/>
    <xdr:sp macro="" textlink="">
      <xdr:nvSpPr>
        <xdr:cNvPr id="7" name="Rectangle 6"/>
        <xdr:cNvSpPr/>
      </xdr:nvSpPr>
      <xdr:spPr>
        <a:xfrm>
          <a:off x="1386714" y="0"/>
          <a:ext cx="10211963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General Digital</a:t>
          </a:r>
          <a:r>
            <a:rPr lang="en-US" sz="5400" b="0" cap="none" spc="0" baseline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 Learning</a:t>
          </a:r>
          <a:r>
            <a:rPr lang="en-US" sz="5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 Knowledge</a:t>
          </a:r>
        </a:p>
      </xdr:txBody>
    </xdr:sp>
    <xdr:clientData/>
  </xdr:oneCellAnchor>
  <xdr:twoCellAnchor editAs="oneCell">
    <xdr:from>
      <xdr:col>14</xdr:col>
      <xdr:colOff>159202</xdr:colOff>
      <xdr:row>23</xdr:row>
      <xdr:rowOff>40821</xdr:rowOff>
    </xdr:from>
    <xdr:to>
      <xdr:col>14</xdr:col>
      <xdr:colOff>517688</xdr:colOff>
      <xdr:row>25</xdr:row>
      <xdr:rowOff>74838</xdr:rowOff>
    </xdr:to>
    <xdr:pic>
      <xdr:nvPicPr>
        <xdr:cNvPr id="18" name="Picture 1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53" t="14845" r="96289" b="82290"/>
        <a:stretch/>
      </xdr:blipFill>
      <xdr:spPr>
        <a:xfrm>
          <a:off x="8731702" y="4435928"/>
          <a:ext cx="358486" cy="428625"/>
        </a:xfrm>
        <a:prstGeom prst="rect">
          <a:avLst/>
        </a:prstGeom>
      </xdr:spPr>
    </xdr:pic>
    <xdr:clientData/>
  </xdr:twoCellAnchor>
  <xdr:twoCellAnchor editAs="oneCell">
    <xdr:from>
      <xdr:col>15</xdr:col>
      <xdr:colOff>149677</xdr:colOff>
      <xdr:row>23</xdr:row>
      <xdr:rowOff>40821</xdr:rowOff>
    </xdr:from>
    <xdr:to>
      <xdr:col>15</xdr:col>
      <xdr:colOff>530678</xdr:colOff>
      <xdr:row>25</xdr:row>
      <xdr:rowOff>60020</xdr:rowOff>
    </xdr:to>
    <xdr:pic>
      <xdr:nvPicPr>
        <xdr:cNvPr id="19" name="Picture 18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51" t="7553" r="96191" b="89843"/>
        <a:stretch/>
      </xdr:blipFill>
      <xdr:spPr>
        <a:xfrm>
          <a:off x="9334498" y="4435928"/>
          <a:ext cx="381001" cy="413807"/>
        </a:xfrm>
        <a:prstGeom prst="rect">
          <a:avLst/>
        </a:prstGeom>
      </xdr:spPr>
    </xdr:pic>
    <xdr:clientData/>
  </xdr:twoCellAnchor>
  <xdr:twoCellAnchor editAs="oneCell">
    <xdr:from>
      <xdr:col>13</xdr:col>
      <xdr:colOff>159201</xdr:colOff>
      <xdr:row>23</xdr:row>
      <xdr:rowOff>59871</xdr:rowOff>
    </xdr:from>
    <xdr:to>
      <xdr:col>13</xdr:col>
      <xdr:colOff>492576</xdr:colOff>
      <xdr:row>25</xdr:row>
      <xdr:rowOff>60551</xdr:rowOff>
    </xdr:to>
    <xdr:pic>
      <xdr:nvPicPr>
        <xdr:cNvPr id="20" name="Picture 19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51" t="52350" r="96582" b="45436"/>
        <a:stretch/>
      </xdr:blipFill>
      <xdr:spPr>
        <a:xfrm>
          <a:off x="8119380" y="4454978"/>
          <a:ext cx="333375" cy="395288"/>
        </a:xfrm>
        <a:prstGeom prst="rect">
          <a:avLst/>
        </a:prstGeom>
      </xdr:spPr>
    </xdr:pic>
    <xdr:clientData/>
  </xdr:twoCellAnchor>
  <xdr:twoCellAnchor editAs="oneCell">
    <xdr:from>
      <xdr:col>12</xdr:col>
      <xdr:colOff>149677</xdr:colOff>
      <xdr:row>23</xdr:row>
      <xdr:rowOff>69396</xdr:rowOff>
    </xdr:from>
    <xdr:to>
      <xdr:col>12</xdr:col>
      <xdr:colOff>521152</xdr:colOff>
      <xdr:row>25</xdr:row>
      <xdr:rowOff>36738</xdr:rowOff>
    </xdr:to>
    <xdr:pic>
      <xdr:nvPicPr>
        <xdr:cNvPr id="21" name="Picture 20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753" t="52611" r="77438" b="42441"/>
        <a:stretch/>
      </xdr:blipFill>
      <xdr:spPr>
        <a:xfrm>
          <a:off x="7497534" y="4464503"/>
          <a:ext cx="371475" cy="361950"/>
        </a:xfrm>
        <a:prstGeom prst="rect">
          <a:avLst/>
        </a:prstGeom>
      </xdr:spPr>
    </xdr:pic>
    <xdr:clientData/>
  </xdr:twoCellAnchor>
  <xdr:twoCellAnchor editAs="oneCell">
    <xdr:from>
      <xdr:col>15</xdr:col>
      <xdr:colOff>73477</xdr:colOff>
      <xdr:row>50</xdr:row>
      <xdr:rowOff>8164</xdr:rowOff>
    </xdr:from>
    <xdr:to>
      <xdr:col>16</xdr:col>
      <xdr:colOff>359226</xdr:colOff>
      <xdr:row>56</xdr:row>
      <xdr:rowOff>6804</xdr:rowOff>
    </xdr:to>
    <xdr:pic>
      <xdr:nvPicPr>
        <xdr:cNvPr id="22" name="Picture 2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124" t="32346" r="26665" b="23412"/>
        <a:stretch/>
      </xdr:blipFill>
      <xdr:spPr bwMode="auto">
        <a:xfrm>
          <a:off x="9258298" y="9723664"/>
          <a:ext cx="898071" cy="116885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13</xdr:col>
      <xdr:colOff>140152</xdr:colOff>
      <xdr:row>64</xdr:row>
      <xdr:rowOff>170089</xdr:rowOff>
    </xdr:from>
    <xdr:to>
      <xdr:col>17</xdr:col>
      <xdr:colOff>723898</xdr:colOff>
      <xdr:row>75</xdr:row>
      <xdr:rowOff>64078</xdr:rowOff>
    </xdr:to>
    <xdr:pic>
      <xdr:nvPicPr>
        <xdr:cNvPr id="23" name="Picture 2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280" t="36639" r="11959" b="27928"/>
        <a:stretch/>
      </xdr:blipFill>
      <xdr:spPr bwMode="auto">
        <a:xfrm>
          <a:off x="8100331" y="12675053"/>
          <a:ext cx="3033031" cy="198948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232835</xdr:colOff>
      <xdr:row>6</xdr:row>
      <xdr:rowOff>108858</xdr:rowOff>
    </xdr:from>
    <xdr:to>
      <xdr:col>9</xdr:col>
      <xdr:colOff>511628</xdr:colOff>
      <xdr:row>13</xdr:row>
      <xdr:rowOff>194583</xdr:rowOff>
    </xdr:to>
    <xdr:pic>
      <xdr:nvPicPr>
        <xdr:cNvPr id="24" name="irc_mi" descr="http://upload.wikimedia.org/wikipedia/commons/thumb/c/c1/Computer-aj_aj_ashton_01.svg/250px-Computer-aj_aj_ashton_01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085" y="1251858"/>
          <a:ext cx="1503436" cy="1500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476251</xdr:colOff>
      <xdr:row>8</xdr:row>
      <xdr:rowOff>136071</xdr:rowOff>
    </xdr:from>
    <xdr:ext cx="252249" cy="264560"/>
    <xdr:sp macro="" textlink="">
      <xdr:nvSpPr>
        <xdr:cNvPr id="8" name="TextBox 7"/>
        <xdr:cNvSpPr txBox="1"/>
      </xdr:nvSpPr>
      <xdr:spPr>
        <a:xfrm>
          <a:off x="4762501" y="1673678"/>
          <a:ext cx="25224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/>
            <a:t>a</a:t>
          </a:r>
        </a:p>
      </xdr:txBody>
    </xdr:sp>
    <xdr:clientData/>
  </xdr:oneCellAnchor>
  <xdr:oneCellAnchor>
    <xdr:from>
      <xdr:col>8</xdr:col>
      <xdr:colOff>122465</xdr:colOff>
      <xdr:row>11</xdr:row>
      <xdr:rowOff>122465</xdr:rowOff>
    </xdr:from>
    <xdr:ext cx="258789" cy="264560"/>
    <xdr:sp macro="" textlink="">
      <xdr:nvSpPr>
        <xdr:cNvPr id="25" name="TextBox 24"/>
        <xdr:cNvSpPr txBox="1"/>
      </xdr:nvSpPr>
      <xdr:spPr>
        <a:xfrm>
          <a:off x="5021036" y="2231572"/>
          <a:ext cx="2587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/>
            <a:t>b</a:t>
          </a:r>
        </a:p>
      </xdr:txBody>
    </xdr:sp>
    <xdr:clientData/>
  </xdr:oneCellAnchor>
  <xdr:oneCellAnchor>
    <xdr:from>
      <xdr:col>9</xdr:col>
      <xdr:colOff>204107</xdr:colOff>
      <xdr:row>10</xdr:row>
      <xdr:rowOff>136073</xdr:rowOff>
    </xdr:from>
    <xdr:ext cx="244298" cy="264560"/>
    <xdr:sp macro="" textlink="">
      <xdr:nvSpPr>
        <xdr:cNvPr id="26" name="TextBox 25"/>
        <xdr:cNvSpPr txBox="1"/>
      </xdr:nvSpPr>
      <xdr:spPr>
        <a:xfrm>
          <a:off x="5715000" y="2054680"/>
          <a:ext cx="24429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/>
            <a:t>c</a:t>
          </a:r>
        </a:p>
      </xdr:txBody>
    </xdr:sp>
    <xdr:clientData/>
  </xdr:oneCellAnchor>
  <xdr:oneCellAnchor>
    <xdr:from>
      <xdr:col>8</xdr:col>
      <xdr:colOff>598715</xdr:colOff>
      <xdr:row>8</xdr:row>
      <xdr:rowOff>149678</xdr:rowOff>
    </xdr:from>
    <xdr:ext cx="258789" cy="264560"/>
    <xdr:sp macro="" textlink="">
      <xdr:nvSpPr>
        <xdr:cNvPr id="27" name="TextBox 26"/>
        <xdr:cNvSpPr txBox="1"/>
      </xdr:nvSpPr>
      <xdr:spPr>
        <a:xfrm>
          <a:off x="5497286" y="1687285"/>
          <a:ext cx="2587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/>
            <a:t>d</a:t>
          </a:r>
        </a:p>
      </xdr:txBody>
    </xdr:sp>
    <xdr:clientData/>
  </xdr:oneCellAnchor>
  <xdr:twoCellAnchor editAs="oneCell">
    <xdr:from>
      <xdr:col>18</xdr:col>
      <xdr:colOff>370568</xdr:colOff>
      <xdr:row>10</xdr:row>
      <xdr:rowOff>176893</xdr:rowOff>
    </xdr:from>
    <xdr:to>
      <xdr:col>19</xdr:col>
      <xdr:colOff>244928</xdr:colOff>
      <xdr:row>13</xdr:row>
      <xdr:rowOff>68035</xdr:rowOff>
    </xdr:to>
    <xdr:pic>
      <xdr:nvPicPr>
        <xdr:cNvPr id="29" name="Picture 28" descr="C:\Users\tullett.MASCALLS.039\AppData\Local\Microsoft\Windows\Temporary Internet Files\Content.IE5\X9BJIK43\MC900434828[1]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185" t="32520" r="11852" b="23134"/>
        <a:stretch/>
      </xdr:blipFill>
      <xdr:spPr bwMode="auto">
        <a:xfrm>
          <a:off x="11582854" y="2122714"/>
          <a:ext cx="486681" cy="503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432190</xdr:colOff>
      <xdr:row>0</xdr:row>
      <xdr:rowOff>0</xdr:rowOff>
    </xdr:from>
    <xdr:ext cx="10749674" cy="937629"/>
    <xdr:sp macro="" textlink="">
      <xdr:nvSpPr>
        <xdr:cNvPr id="12" name="Rectangle 11"/>
        <xdr:cNvSpPr/>
      </xdr:nvSpPr>
      <xdr:spPr>
        <a:xfrm>
          <a:off x="1041790" y="0"/>
          <a:ext cx="10749674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Control and Programming Knowledge</a:t>
          </a:r>
        </a:p>
      </xdr:txBody>
    </xdr:sp>
    <xdr:clientData/>
  </xdr:oneCellAnchor>
  <xdr:twoCellAnchor editAs="oneCell">
    <xdr:from>
      <xdr:col>19</xdr:col>
      <xdr:colOff>219807</xdr:colOff>
      <xdr:row>23</xdr:row>
      <xdr:rowOff>92882</xdr:rowOff>
    </xdr:from>
    <xdr:to>
      <xdr:col>21</xdr:col>
      <xdr:colOff>246116</xdr:colOff>
      <xdr:row>29</xdr:row>
      <xdr:rowOff>191053</xdr:rowOff>
    </xdr:to>
    <xdr:pic>
      <xdr:nvPicPr>
        <xdr:cNvPr id="10" name="Picture 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694" t="28864" r="15170" b="19091"/>
        <a:stretch/>
      </xdr:blipFill>
      <xdr:spPr bwMode="auto">
        <a:xfrm>
          <a:off x="12504615" y="4391344"/>
          <a:ext cx="1247463" cy="127047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11206</xdr:colOff>
      <xdr:row>32</xdr:row>
      <xdr:rowOff>22411</xdr:rowOff>
    </xdr:from>
    <xdr:to>
      <xdr:col>5</xdr:col>
      <xdr:colOff>123495</xdr:colOff>
      <xdr:row>39</xdr:row>
      <xdr:rowOff>169427</xdr:rowOff>
    </xdr:to>
    <xdr:pic>
      <xdr:nvPicPr>
        <xdr:cNvPr id="16" name="Picture 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73" t="29762" r="63016" b="20068"/>
        <a:stretch/>
      </xdr:blipFill>
      <xdr:spPr bwMode="auto">
        <a:xfrm>
          <a:off x="6152030" y="5972735"/>
          <a:ext cx="717406" cy="153654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6723</xdr:colOff>
      <xdr:row>40</xdr:row>
      <xdr:rowOff>185346</xdr:rowOff>
    </xdr:from>
    <xdr:to>
      <xdr:col>5</xdr:col>
      <xdr:colOff>123494</xdr:colOff>
      <xdr:row>48</xdr:row>
      <xdr:rowOff>164572</xdr:rowOff>
    </xdr:to>
    <xdr:pic>
      <xdr:nvPicPr>
        <xdr:cNvPr id="17" name="Picture 1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73" t="29762" r="63016" b="20068"/>
        <a:stretch/>
      </xdr:blipFill>
      <xdr:spPr bwMode="auto">
        <a:xfrm>
          <a:off x="6147547" y="7726905"/>
          <a:ext cx="721888" cy="15256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18</xdr:col>
      <xdr:colOff>157973</xdr:colOff>
      <xdr:row>2</xdr:row>
      <xdr:rowOff>151225</xdr:rowOff>
    </xdr:from>
    <xdr:to>
      <xdr:col>25</xdr:col>
      <xdr:colOff>305946</xdr:colOff>
      <xdr:row>11</xdr:row>
      <xdr:rowOff>11906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2570" t="42418" r="42847" b="37897"/>
        <a:stretch/>
      </xdr:blipFill>
      <xdr:spPr>
        <a:xfrm>
          <a:off x="11778473" y="532225"/>
          <a:ext cx="4196098" cy="1610900"/>
        </a:xfrm>
        <a:prstGeom prst="rect">
          <a:avLst/>
        </a:prstGeom>
      </xdr:spPr>
    </xdr:pic>
    <xdr:clientData/>
  </xdr:twoCellAnchor>
  <xdr:twoCellAnchor editAs="oneCell">
    <xdr:from>
      <xdr:col>22</xdr:col>
      <xdr:colOff>263998</xdr:colOff>
      <xdr:row>10</xdr:row>
      <xdr:rowOff>5411</xdr:rowOff>
    </xdr:from>
    <xdr:to>
      <xdr:col>23</xdr:col>
      <xdr:colOff>585788</xdr:colOff>
      <xdr:row>16</xdr:row>
      <xdr:rowOff>51886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1789" t="63229" r="55718" b="24897"/>
        <a:stretch/>
      </xdr:blipFill>
      <xdr:spPr>
        <a:xfrm>
          <a:off x="13503748" y="1934224"/>
          <a:ext cx="929009" cy="1249006"/>
        </a:xfrm>
        <a:prstGeom prst="rect">
          <a:avLst/>
        </a:prstGeom>
      </xdr:spPr>
    </xdr:pic>
    <xdr:clientData/>
  </xdr:twoCellAnchor>
  <xdr:twoCellAnchor editAs="oneCell">
    <xdr:from>
      <xdr:col>6</xdr:col>
      <xdr:colOff>214312</xdr:colOff>
      <xdr:row>60</xdr:row>
      <xdr:rowOff>47070</xdr:rowOff>
    </xdr:from>
    <xdr:to>
      <xdr:col>8</xdr:col>
      <xdr:colOff>652462</xdr:colOff>
      <xdr:row>67</xdr:row>
      <xdr:rowOff>130969</xdr:rowOff>
    </xdr:to>
    <xdr:pic>
      <xdr:nvPicPr>
        <xdr:cNvPr id="13" name="Picture 12" descr="C:\Users\tullett.MASCALLS.040\AppData\Local\Microsoft\Windows\Temporary Internet Files\Content.IE5\MRBC2GDM\MC900334796[1].wm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11596133"/>
          <a:ext cx="1652587" cy="1441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430919</xdr:colOff>
      <xdr:row>0</xdr:row>
      <xdr:rowOff>105455</xdr:rowOff>
    </xdr:from>
    <xdr:ext cx="8568501" cy="937629"/>
    <xdr:sp macro="" textlink="">
      <xdr:nvSpPr>
        <xdr:cNvPr id="9" name="Rectangle 8"/>
        <xdr:cNvSpPr/>
      </xdr:nvSpPr>
      <xdr:spPr>
        <a:xfrm>
          <a:off x="2267883" y="105455"/>
          <a:ext cx="856850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Computer</a:t>
          </a:r>
          <a:r>
            <a:rPr lang="en-US" sz="5400" b="0" cap="none" spc="0" baseline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 Science</a:t>
          </a:r>
          <a:r>
            <a:rPr lang="en-US" sz="5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 Knowledge</a:t>
          </a:r>
        </a:p>
      </xdr:txBody>
    </xdr:sp>
    <xdr:clientData/>
  </xdr:oneCellAnchor>
  <xdr:twoCellAnchor editAs="oneCell">
    <xdr:from>
      <xdr:col>14</xdr:col>
      <xdr:colOff>138905</xdr:colOff>
      <xdr:row>65</xdr:row>
      <xdr:rowOff>99219</xdr:rowOff>
    </xdr:from>
    <xdr:to>
      <xdr:col>17</xdr:col>
      <xdr:colOff>314097</xdr:colOff>
      <xdr:row>76</xdr:row>
      <xdr:rowOff>4606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1093" y="12997657"/>
          <a:ext cx="2199254" cy="2088199"/>
        </a:xfrm>
        <a:prstGeom prst="rect">
          <a:avLst/>
        </a:prstGeom>
      </xdr:spPr>
    </xdr:pic>
    <xdr:clientData/>
  </xdr:twoCellAnchor>
  <xdr:twoCellAnchor editAs="oneCell">
    <xdr:from>
      <xdr:col>6</xdr:col>
      <xdr:colOff>453961</xdr:colOff>
      <xdr:row>13</xdr:row>
      <xdr:rowOff>187430</xdr:rowOff>
    </xdr:from>
    <xdr:to>
      <xdr:col>10</xdr:col>
      <xdr:colOff>361950</xdr:colOff>
      <xdr:row>22</xdr:row>
      <xdr:rowOff>180975</xdr:rowOff>
    </xdr:to>
    <xdr:pic>
      <xdr:nvPicPr>
        <xdr:cNvPr id="4" name="irc_mi" descr="http://upload.wikimedia.org/wikipedia/en/thumb/b/bd/Windows_7.png/300px-Windows_7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1561" y="2692505"/>
          <a:ext cx="2346389" cy="1765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523875</xdr:colOff>
      <xdr:row>13</xdr:row>
      <xdr:rowOff>161925</xdr:rowOff>
    </xdr:from>
    <xdr:ext cx="252249" cy="264560"/>
    <xdr:sp macro="" textlink="">
      <xdr:nvSpPr>
        <xdr:cNvPr id="5" name="TextBox 4"/>
        <xdr:cNvSpPr txBox="1"/>
      </xdr:nvSpPr>
      <xdr:spPr>
        <a:xfrm>
          <a:off x="4181475" y="2667000"/>
          <a:ext cx="25224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>
              <a:solidFill>
                <a:schemeClr val="bg1"/>
              </a:solidFill>
            </a:rPr>
            <a:t>a</a:t>
          </a:r>
        </a:p>
      </xdr:txBody>
    </xdr:sp>
    <xdr:clientData/>
  </xdr:oneCellAnchor>
  <xdr:oneCellAnchor>
    <xdr:from>
      <xdr:col>9</xdr:col>
      <xdr:colOff>210910</xdr:colOff>
      <xdr:row>21</xdr:row>
      <xdr:rowOff>170091</xdr:rowOff>
    </xdr:from>
    <xdr:ext cx="258789" cy="264560"/>
    <xdr:sp macro="" textlink="">
      <xdr:nvSpPr>
        <xdr:cNvPr id="6" name="TextBox 5"/>
        <xdr:cNvSpPr txBox="1"/>
      </xdr:nvSpPr>
      <xdr:spPr>
        <a:xfrm>
          <a:off x="5697310" y="4256316"/>
          <a:ext cx="2587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>
              <a:solidFill>
                <a:schemeClr val="bg1"/>
              </a:solidFill>
            </a:rPr>
            <a:t>b</a:t>
          </a:r>
        </a:p>
      </xdr:txBody>
    </xdr:sp>
    <xdr:clientData/>
  </xdr:oneCellAnchor>
  <xdr:oneCellAnchor>
    <xdr:from>
      <xdr:col>7</xdr:col>
      <xdr:colOff>400049</xdr:colOff>
      <xdr:row>20</xdr:row>
      <xdr:rowOff>141516</xdr:rowOff>
    </xdr:from>
    <xdr:ext cx="244298" cy="264560"/>
    <xdr:sp macro="" textlink="">
      <xdr:nvSpPr>
        <xdr:cNvPr id="7" name="TextBox 6"/>
        <xdr:cNvSpPr txBox="1"/>
      </xdr:nvSpPr>
      <xdr:spPr>
        <a:xfrm>
          <a:off x="4667249" y="4037241"/>
          <a:ext cx="24429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>
              <a:solidFill>
                <a:schemeClr val="bg1"/>
              </a:solidFill>
            </a:rPr>
            <a:t>c</a:t>
          </a:r>
        </a:p>
      </xdr:txBody>
    </xdr:sp>
    <xdr:clientData/>
  </xdr:oneCellAnchor>
  <xdr:oneCellAnchor>
    <xdr:from>
      <xdr:col>9</xdr:col>
      <xdr:colOff>391885</xdr:colOff>
      <xdr:row>14</xdr:row>
      <xdr:rowOff>185057</xdr:rowOff>
    </xdr:from>
    <xdr:ext cx="258789" cy="264560"/>
    <xdr:sp macro="" textlink="">
      <xdr:nvSpPr>
        <xdr:cNvPr id="8" name="TextBox 7"/>
        <xdr:cNvSpPr txBox="1"/>
      </xdr:nvSpPr>
      <xdr:spPr>
        <a:xfrm>
          <a:off x="5878285" y="2890157"/>
          <a:ext cx="2587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>
              <a:solidFill>
                <a:schemeClr val="bg1"/>
              </a:solidFill>
            </a:rPr>
            <a:t>d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354177</xdr:colOff>
      <xdr:row>0</xdr:row>
      <xdr:rowOff>0</xdr:rowOff>
    </xdr:from>
    <xdr:ext cx="7439472" cy="937629"/>
    <xdr:sp macro="" textlink="">
      <xdr:nvSpPr>
        <xdr:cNvPr id="9" name="Rectangle 8"/>
        <xdr:cNvSpPr/>
      </xdr:nvSpPr>
      <xdr:spPr>
        <a:xfrm>
          <a:off x="2803463" y="0"/>
          <a:ext cx="7439472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Data Handling Knowledge</a:t>
          </a:r>
        </a:p>
      </xdr:txBody>
    </xdr:sp>
    <xdr:clientData/>
  </xdr:oneCellAnchor>
  <xdr:twoCellAnchor editAs="oneCell">
    <xdr:from>
      <xdr:col>12</xdr:col>
      <xdr:colOff>114300</xdr:colOff>
      <xdr:row>23</xdr:row>
      <xdr:rowOff>3072</xdr:rowOff>
    </xdr:from>
    <xdr:to>
      <xdr:col>13</xdr:col>
      <xdr:colOff>132735</xdr:colOff>
      <xdr:row>25</xdr:row>
      <xdr:rowOff>180974</xdr:rowOff>
    </xdr:to>
    <xdr:pic>
      <xdr:nvPicPr>
        <xdr:cNvPr id="17" name="Picture 1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5" t="29888" r="78004" b="53379"/>
        <a:stretch/>
      </xdr:blipFill>
      <xdr:spPr bwMode="auto">
        <a:xfrm>
          <a:off x="7429500" y="4384572"/>
          <a:ext cx="628034" cy="55890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13</xdr:col>
      <xdr:colOff>135807</xdr:colOff>
      <xdr:row>23</xdr:row>
      <xdr:rowOff>0</xdr:rowOff>
    </xdr:from>
    <xdr:to>
      <xdr:col>14</xdr:col>
      <xdr:colOff>123515</xdr:colOff>
      <xdr:row>25</xdr:row>
      <xdr:rowOff>177829</xdr:rowOff>
    </xdr:to>
    <xdr:pic>
      <xdr:nvPicPr>
        <xdr:cNvPr id="18" name="Picture 1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30" t="29937" r="44935" b="51650"/>
        <a:stretch/>
      </xdr:blipFill>
      <xdr:spPr bwMode="auto">
        <a:xfrm>
          <a:off x="8060607" y="4381500"/>
          <a:ext cx="597309" cy="55882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14</xdr:col>
      <xdr:colOff>122436</xdr:colOff>
      <xdr:row>23</xdr:row>
      <xdr:rowOff>3072</xdr:rowOff>
    </xdr:from>
    <xdr:to>
      <xdr:col>15</xdr:col>
      <xdr:colOff>114300</xdr:colOff>
      <xdr:row>25</xdr:row>
      <xdr:rowOff>184354</xdr:rowOff>
    </xdr:to>
    <xdr:pic>
      <xdr:nvPicPr>
        <xdr:cNvPr id="20" name="Picture 1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52" t="57899" r="76897" b="23892"/>
        <a:stretch/>
      </xdr:blipFill>
      <xdr:spPr bwMode="auto">
        <a:xfrm>
          <a:off x="8656836" y="4384572"/>
          <a:ext cx="601464" cy="56228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15</xdr:col>
      <xdr:colOff>108523</xdr:colOff>
      <xdr:row>23</xdr:row>
      <xdr:rowOff>0</xdr:rowOff>
    </xdr:from>
    <xdr:to>
      <xdr:col>15</xdr:col>
      <xdr:colOff>730044</xdr:colOff>
      <xdr:row>25</xdr:row>
      <xdr:rowOff>184354</xdr:rowOff>
    </xdr:to>
    <xdr:pic>
      <xdr:nvPicPr>
        <xdr:cNvPr id="21" name="Picture 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204" t="58121" r="44849" b="23883"/>
        <a:stretch/>
      </xdr:blipFill>
      <xdr:spPr bwMode="auto">
        <a:xfrm>
          <a:off x="9252523" y="4381500"/>
          <a:ext cx="621521" cy="56535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15</xdr:col>
      <xdr:colOff>76199</xdr:colOff>
      <xdr:row>50</xdr:row>
      <xdr:rowOff>184141</xdr:rowOff>
    </xdr:from>
    <xdr:to>
      <xdr:col>17</xdr:col>
      <xdr:colOff>435768</xdr:colOff>
      <xdr:row>55</xdr:row>
      <xdr:rowOff>138853</xdr:rowOff>
    </xdr:to>
    <xdr:pic>
      <xdr:nvPicPr>
        <xdr:cNvPr id="22" name="Picture 2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6" t="40121" r="44689" b="32013"/>
        <a:stretch/>
      </xdr:blipFill>
      <xdr:spPr bwMode="auto">
        <a:xfrm>
          <a:off x="9220199" y="9709141"/>
          <a:ext cx="1769269" cy="9591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13</xdr:col>
      <xdr:colOff>295274</xdr:colOff>
      <xdr:row>86</xdr:row>
      <xdr:rowOff>142298</xdr:rowOff>
    </xdr:from>
    <xdr:to>
      <xdr:col>18</xdr:col>
      <xdr:colOff>509043</xdr:colOff>
      <xdr:row>94</xdr:row>
      <xdr:rowOff>99638</xdr:rowOff>
    </xdr:to>
    <xdr:pic>
      <xdr:nvPicPr>
        <xdr:cNvPr id="28" name="Picture 2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974" t="42657" r="10619" b="32492"/>
        <a:stretch/>
      </xdr:blipFill>
      <xdr:spPr bwMode="auto">
        <a:xfrm>
          <a:off x="8220074" y="16525298"/>
          <a:ext cx="3452269" cy="14813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16</xdr:col>
      <xdr:colOff>32325</xdr:colOff>
      <xdr:row>71</xdr:row>
      <xdr:rowOff>76507</xdr:rowOff>
    </xdr:from>
    <xdr:to>
      <xdr:col>19</xdr:col>
      <xdr:colOff>76197</xdr:colOff>
      <xdr:row>78</xdr:row>
      <xdr:rowOff>119804</xdr:rowOff>
    </xdr:to>
    <xdr:pic>
      <xdr:nvPicPr>
        <xdr:cNvPr id="29" name="Picture 2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44" t="30163" r="10615" b="22754"/>
        <a:stretch/>
      </xdr:blipFill>
      <xdr:spPr bwMode="auto">
        <a:xfrm>
          <a:off x="9976425" y="13602007"/>
          <a:ext cx="1872673" cy="142875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14</xdr:col>
      <xdr:colOff>8163</xdr:colOff>
      <xdr:row>100</xdr:row>
      <xdr:rowOff>147266</xdr:rowOff>
    </xdr:from>
    <xdr:to>
      <xdr:col>17</xdr:col>
      <xdr:colOff>522513</xdr:colOff>
      <xdr:row>107</xdr:row>
      <xdr:rowOff>38779</xdr:rowOff>
    </xdr:to>
    <xdr:pic>
      <xdr:nvPicPr>
        <xdr:cNvPr id="30" name="Picture 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806" t="39954" r="28526" b="43601"/>
        <a:stretch/>
      </xdr:blipFill>
      <xdr:spPr bwMode="auto">
        <a:xfrm>
          <a:off x="8542563" y="19197266"/>
          <a:ext cx="2533650" cy="12287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236764</xdr:colOff>
      <xdr:row>32</xdr:row>
      <xdr:rowOff>13607</xdr:rowOff>
    </xdr:from>
    <xdr:to>
      <xdr:col>8</xdr:col>
      <xdr:colOff>312964</xdr:colOff>
      <xdr:row>38</xdr:row>
      <xdr:rowOff>161115</xdr:rowOff>
    </xdr:to>
    <xdr:pic>
      <xdr:nvPicPr>
        <xdr:cNvPr id="31" name="Picture 3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067" t="34426" r="11452" b="25103"/>
        <a:stretch/>
      </xdr:blipFill>
      <xdr:spPr bwMode="auto">
        <a:xfrm>
          <a:off x="3448050" y="6164036"/>
          <a:ext cx="1913164" cy="133132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217714</xdr:colOff>
      <xdr:row>40</xdr:row>
      <xdr:rowOff>23684</xdr:rowOff>
    </xdr:from>
    <xdr:to>
      <xdr:col>8</xdr:col>
      <xdr:colOff>312964</xdr:colOff>
      <xdr:row>47</xdr:row>
      <xdr:rowOff>57508</xdr:rowOff>
    </xdr:to>
    <xdr:pic>
      <xdr:nvPicPr>
        <xdr:cNvPr id="33" name="Picture 3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342" t="33374" r="11924" b="25602"/>
        <a:stretch/>
      </xdr:blipFill>
      <xdr:spPr bwMode="auto">
        <a:xfrm>
          <a:off x="3429000" y="7752541"/>
          <a:ext cx="1932214" cy="13945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336097</xdr:colOff>
      <xdr:row>82</xdr:row>
      <xdr:rowOff>195910</xdr:rowOff>
    </xdr:from>
    <xdr:to>
      <xdr:col>8</xdr:col>
      <xdr:colOff>149677</xdr:colOff>
      <xdr:row>95</xdr:row>
      <xdr:rowOff>59064</xdr:rowOff>
    </xdr:to>
    <xdr:pic>
      <xdr:nvPicPr>
        <xdr:cNvPr id="34" name="Picture 3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67" t="31838" r="11625" b="23238"/>
        <a:stretch/>
      </xdr:blipFill>
      <xdr:spPr bwMode="auto">
        <a:xfrm>
          <a:off x="2322740" y="16170696"/>
          <a:ext cx="2875187" cy="23668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163285</xdr:colOff>
      <xdr:row>103</xdr:row>
      <xdr:rowOff>38256</xdr:rowOff>
    </xdr:from>
    <xdr:to>
      <xdr:col>9</xdr:col>
      <xdr:colOff>367392</xdr:colOff>
      <xdr:row>111</xdr:row>
      <xdr:rowOff>174722</xdr:rowOff>
    </xdr:to>
    <xdr:pic>
      <xdr:nvPicPr>
        <xdr:cNvPr id="35" name="Picture 34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6743" t="21432" r="37046" b="48208"/>
        <a:stretch/>
      </xdr:blipFill>
      <xdr:spPr>
        <a:xfrm>
          <a:off x="2149928" y="20163220"/>
          <a:ext cx="3878035" cy="1660466"/>
        </a:xfrm>
        <a:prstGeom prst="rect">
          <a:avLst/>
        </a:prstGeom>
      </xdr:spPr>
    </xdr:pic>
    <xdr:clientData/>
  </xdr:twoCellAnchor>
  <xdr:oneCellAnchor>
    <xdr:from>
      <xdr:col>6</xdr:col>
      <xdr:colOff>523875</xdr:colOff>
      <xdr:row>12</xdr:row>
      <xdr:rowOff>161925</xdr:rowOff>
    </xdr:from>
    <xdr:ext cx="252249" cy="264560"/>
    <xdr:sp macro="" textlink="">
      <xdr:nvSpPr>
        <xdr:cNvPr id="16" name="TextBox 15"/>
        <xdr:cNvSpPr txBox="1"/>
      </xdr:nvSpPr>
      <xdr:spPr>
        <a:xfrm>
          <a:off x="4181475" y="2667000"/>
          <a:ext cx="25224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>
              <a:solidFill>
                <a:schemeClr val="bg1"/>
              </a:solidFill>
            </a:rPr>
            <a:t>a</a:t>
          </a:r>
        </a:p>
      </xdr:txBody>
    </xdr:sp>
    <xdr:clientData/>
  </xdr:oneCellAnchor>
  <xdr:oneCellAnchor>
    <xdr:from>
      <xdr:col>9</xdr:col>
      <xdr:colOff>210910</xdr:colOff>
      <xdr:row>20</xdr:row>
      <xdr:rowOff>170091</xdr:rowOff>
    </xdr:from>
    <xdr:ext cx="258789" cy="264560"/>
    <xdr:sp macro="" textlink="">
      <xdr:nvSpPr>
        <xdr:cNvPr id="19" name="TextBox 18"/>
        <xdr:cNvSpPr txBox="1"/>
      </xdr:nvSpPr>
      <xdr:spPr>
        <a:xfrm>
          <a:off x="5697310" y="4256316"/>
          <a:ext cx="2587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>
              <a:solidFill>
                <a:schemeClr val="bg1"/>
              </a:solidFill>
            </a:rPr>
            <a:t>b</a:t>
          </a:r>
        </a:p>
      </xdr:txBody>
    </xdr:sp>
    <xdr:clientData/>
  </xdr:oneCellAnchor>
  <xdr:oneCellAnchor>
    <xdr:from>
      <xdr:col>7</xdr:col>
      <xdr:colOff>400049</xdr:colOff>
      <xdr:row>19</xdr:row>
      <xdr:rowOff>141516</xdr:rowOff>
    </xdr:from>
    <xdr:ext cx="244298" cy="264560"/>
    <xdr:sp macro="" textlink="">
      <xdr:nvSpPr>
        <xdr:cNvPr id="23" name="TextBox 22"/>
        <xdr:cNvSpPr txBox="1"/>
      </xdr:nvSpPr>
      <xdr:spPr>
        <a:xfrm>
          <a:off x="4667249" y="4037241"/>
          <a:ext cx="24429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>
              <a:solidFill>
                <a:schemeClr val="bg1"/>
              </a:solidFill>
            </a:rPr>
            <a:t>c</a:t>
          </a:r>
        </a:p>
      </xdr:txBody>
    </xdr:sp>
    <xdr:clientData/>
  </xdr:oneCellAnchor>
  <xdr:oneCellAnchor>
    <xdr:from>
      <xdr:col>9</xdr:col>
      <xdr:colOff>391885</xdr:colOff>
      <xdr:row>13</xdr:row>
      <xdr:rowOff>185057</xdr:rowOff>
    </xdr:from>
    <xdr:ext cx="258789" cy="264560"/>
    <xdr:sp macro="" textlink="">
      <xdr:nvSpPr>
        <xdr:cNvPr id="24" name="TextBox 23"/>
        <xdr:cNvSpPr txBox="1"/>
      </xdr:nvSpPr>
      <xdr:spPr>
        <a:xfrm>
          <a:off x="5878285" y="2890157"/>
          <a:ext cx="2587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>
              <a:solidFill>
                <a:schemeClr val="bg1"/>
              </a:solidFill>
            </a:rPr>
            <a:t>d</a:t>
          </a:r>
        </a:p>
      </xdr:txBody>
    </xdr:sp>
    <xdr:clientData/>
  </xdr:oneCellAnchor>
  <xdr:twoCellAnchor editAs="oneCell">
    <xdr:from>
      <xdr:col>2</xdr:col>
      <xdr:colOff>693964</xdr:colOff>
      <xdr:row>6</xdr:row>
      <xdr:rowOff>27214</xdr:rowOff>
    </xdr:from>
    <xdr:to>
      <xdr:col>8</xdr:col>
      <xdr:colOff>530679</xdr:colOff>
      <xdr:row>12</xdr:row>
      <xdr:rowOff>122466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-100" t="17939" r="67957" b="64281"/>
        <a:stretch/>
      </xdr:blipFill>
      <xdr:spPr>
        <a:xfrm>
          <a:off x="1918607" y="1183821"/>
          <a:ext cx="3660322" cy="1265466"/>
        </a:xfrm>
        <a:prstGeom prst="rect">
          <a:avLst/>
        </a:prstGeom>
      </xdr:spPr>
    </xdr:pic>
    <xdr:clientData/>
  </xdr:twoCellAnchor>
  <xdr:twoCellAnchor>
    <xdr:from>
      <xdr:col>2</xdr:col>
      <xdr:colOff>680357</xdr:colOff>
      <xdr:row>6</xdr:row>
      <xdr:rowOff>81643</xdr:rowOff>
    </xdr:from>
    <xdr:to>
      <xdr:col>7</xdr:col>
      <xdr:colOff>381000</xdr:colOff>
      <xdr:row>9</xdr:row>
      <xdr:rowOff>0</xdr:rowOff>
    </xdr:to>
    <xdr:cxnSp macro="">
      <xdr:nvCxnSpPr>
        <xdr:cNvPr id="4" name="Straight Arrow Connector 3"/>
        <xdr:cNvCxnSpPr/>
      </xdr:nvCxnSpPr>
      <xdr:spPr>
        <a:xfrm>
          <a:off x="1905000" y="1238250"/>
          <a:ext cx="2911929" cy="503464"/>
        </a:xfrm>
        <a:prstGeom prst="straightConnector1">
          <a:avLst/>
        </a:prstGeom>
        <a:ln w="571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336502</xdr:colOff>
      <xdr:row>6</xdr:row>
      <xdr:rowOff>30769</xdr:rowOff>
    </xdr:from>
    <xdr:to>
      <xdr:col>17</xdr:col>
      <xdr:colOff>544285</xdr:colOff>
      <xdr:row>12</xdr:row>
      <xdr:rowOff>122464</xdr:rowOff>
    </xdr:to>
    <xdr:pic>
      <xdr:nvPicPr>
        <xdr:cNvPr id="25" name="Picture 24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6743" t="21432" r="51934" b="48208"/>
        <a:stretch/>
      </xdr:blipFill>
      <xdr:spPr>
        <a:xfrm>
          <a:off x="9058681" y="1187376"/>
          <a:ext cx="2235247" cy="1261909"/>
        </a:xfrm>
        <a:prstGeom prst="rect">
          <a:avLst/>
        </a:prstGeom>
      </xdr:spPr>
    </xdr:pic>
    <xdr:clientData/>
  </xdr:twoCellAnchor>
  <xdr:twoCellAnchor>
    <xdr:from>
      <xdr:col>15</xdr:col>
      <xdr:colOff>367393</xdr:colOff>
      <xdr:row>6</xdr:row>
      <xdr:rowOff>54429</xdr:rowOff>
    </xdr:from>
    <xdr:to>
      <xdr:col>16</xdr:col>
      <xdr:colOff>13608</xdr:colOff>
      <xdr:row>7</xdr:row>
      <xdr:rowOff>163286</xdr:rowOff>
    </xdr:to>
    <xdr:sp macro="" textlink="">
      <xdr:nvSpPr>
        <xdr:cNvPr id="5" name="Oval 4"/>
        <xdr:cNvSpPr/>
      </xdr:nvSpPr>
      <xdr:spPr>
        <a:xfrm>
          <a:off x="9701893" y="1211036"/>
          <a:ext cx="449036" cy="299357"/>
        </a:xfrm>
        <a:prstGeom prst="ellipse">
          <a:avLst/>
        </a:prstGeom>
        <a:noFill/>
        <a:ln w="762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190500</xdr:colOff>
      <xdr:row>6</xdr:row>
      <xdr:rowOff>122464</xdr:rowOff>
    </xdr:from>
    <xdr:to>
      <xdr:col>15</xdr:col>
      <xdr:colOff>435429</xdr:colOff>
      <xdr:row>7</xdr:row>
      <xdr:rowOff>27214</xdr:rowOff>
    </xdr:to>
    <xdr:cxnSp macro="">
      <xdr:nvCxnSpPr>
        <xdr:cNvPr id="26" name="Straight Arrow Connector 25"/>
        <xdr:cNvCxnSpPr/>
      </xdr:nvCxnSpPr>
      <xdr:spPr>
        <a:xfrm>
          <a:off x="8912679" y="1279071"/>
          <a:ext cx="857250" cy="95250"/>
        </a:xfrm>
        <a:prstGeom prst="straightConnector1">
          <a:avLst/>
        </a:prstGeom>
        <a:ln w="571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247649</xdr:colOff>
      <xdr:row>13</xdr:row>
      <xdr:rowOff>176893</xdr:rowOff>
    </xdr:from>
    <xdr:to>
      <xdr:col>18</xdr:col>
      <xdr:colOff>123286</xdr:colOff>
      <xdr:row>15</xdr:row>
      <xdr:rowOff>163285</xdr:rowOff>
    </xdr:to>
    <xdr:pic>
      <xdr:nvPicPr>
        <xdr:cNvPr id="32" name="Picture 31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6743" t="89846" r="66751" b="7666"/>
        <a:stretch/>
      </xdr:blipFill>
      <xdr:spPr>
        <a:xfrm>
          <a:off x="7745185" y="2707822"/>
          <a:ext cx="3740065" cy="367392"/>
        </a:xfrm>
        <a:prstGeom prst="rect">
          <a:avLst/>
        </a:prstGeom>
      </xdr:spPr>
    </xdr:pic>
    <xdr:clientData/>
  </xdr:twoCellAnchor>
  <xdr:twoCellAnchor editAs="oneCell">
    <xdr:from>
      <xdr:col>6</xdr:col>
      <xdr:colOff>340179</xdr:colOff>
      <xdr:row>22</xdr:row>
      <xdr:rowOff>27215</xdr:rowOff>
    </xdr:from>
    <xdr:to>
      <xdr:col>8</xdr:col>
      <xdr:colOff>326571</xdr:colOff>
      <xdr:row>29</xdr:row>
      <xdr:rowOff>183698</xdr:rowOff>
    </xdr:to>
    <xdr:pic>
      <xdr:nvPicPr>
        <xdr:cNvPr id="36" name="irc_mi" descr="http://www.bbc.co.uk/schools/gcsebitesize/ict/images/data_capture.gif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6811"/>
        <a:stretch/>
      </xdr:blipFill>
      <xdr:spPr bwMode="auto">
        <a:xfrm>
          <a:off x="4163786" y="4327072"/>
          <a:ext cx="1211035" cy="1517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2"/>
  <sheetViews>
    <sheetView showGridLines="0" showRowColHeaders="0" tabSelected="1" zoomScale="87" zoomScaleNormal="87" zoomScalePageLayoutView="87" workbookViewId="0">
      <selection activeCell="N29" sqref="N29"/>
    </sheetView>
  </sheetViews>
  <sheetFormatPr baseColWidth="10" defaultColWidth="8.83203125" defaultRowHeight="14" x14ac:dyDescent="0"/>
  <cols>
    <col min="1" max="1" width="11.33203125" customWidth="1"/>
    <col min="4" max="4" width="12.83203125" bestFit="1" customWidth="1"/>
    <col min="5" max="5" width="13.5" bestFit="1" customWidth="1"/>
    <col min="6" max="6" width="12.33203125" bestFit="1" customWidth="1"/>
    <col min="7" max="7" width="7.5" bestFit="1" customWidth="1"/>
    <col min="8" max="8" width="12.83203125" bestFit="1" customWidth="1"/>
    <col min="9" max="9" width="13.5" bestFit="1" customWidth="1"/>
    <col min="10" max="10" width="12.33203125" bestFit="1" customWidth="1"/>
  </cols>
  <sheetData>
    <row r="1" spans="4:11" ht="15" thickBot="1"/>
    <row r="2" spans="4:11" ht="15" thickBot="1">
      <c r="D2" s="1"/>
      <c r="E2" s="2"/>
      <c r="F2" s="2"/>
      <c r="G2" s="2"/>
      <c r="H2" s="2"/>
      <c r="I2" s="2"/>
      <c r="J2" s="2"/>
      <c r="K2" s="3"/>
    </row>
    <row r="3" spans="4:11" ht="15" thickBot="1">
      <c r="D3" s="4"/>
      <c r="E3" s="5" t="s">
        <v>0</v>
      </c>
      <c r="F3" s="122"/>
      <c r="G3" s="123"/>
      <c r="H3" s="124"/>
      <c r="I3" s="5"/>
      <c r="J3" s="5"/>
      <c r="K3" s="6"/>
    </row>
    <row r="4" spans="4:11" ht="15" thickBot="1">
      <c r="D4" s="4"/>
      <c r="E4" s="5"/>
      <c r="F4" s="5"/>
      <c r="G4" s="5"/>
      <c r="H4" s="5"/>
      <c r="I4" s="5"/>
      <c r="J4" s="5"/>
      <c r="K4" s="6"/>
    </row>
    <row r="5" spans="4:11">
      <c r="D5" s="4"/>
      <c r="E5" s="5"/>
      <c r="F5" s="10" t="s">
        <v>1</v>
      </c>
      <c r="G5" s="11" t="s">
        <v>2</v>
      </c>
      <c r="H5" s="11" t="s">
        <v>3</v>
      </c>
      <c r="I5" s="12" t="s">
        <v>4</v>
      </c>
      <c r="J5" s="16" t="s">
        <v>5</v>
      </c>
      <c r="K5" s="6"/>
    </row>
    <row r="6" spans="4:11" ht="15" thickBot="1">
      <c r="D6" s="4"/>
      <c r="E6" s="5"/>
      <c r="F6" s="13" t="e">
        <f>Sheet1!J8</f>
        <v>#N/A</v>
      </c>
      <c r="G6" s="14" t="e">
        <f>Sheet1!J15</f>
        <v>#N/A</v>
      </c>
      <c r="H6" s="14" t="e">
        <f>Sheet1!J22</f>
        <v>#N/A</v>
      </c>
      <c r="I6" s="15" t="e">
        <f>Sheet1!J29</f>
        <v>#N/A</v>
      </c>
      <c r="J6" s="17" t="e">
        <f>Sheet1!F35</f>
        <v>#N/A</v>
      </c>
      <c r="K6" s="6"/>
    </row>
    <row r="7" spans="4:11">
      <c r="D7" s="4"/>
      <c r="E7" s="5"/>
      <c r="F7" s="5"/>
      <c r="G7" s="5"/>
      <c r="H7" s="5"/>
      <c r="I7" s="5"/>
      <c r="J7" s="5"/>
      <c r="K7" s="6"/>
    </row>
    <row r="8" spans="4:11">
      <c r="D8" s="4"/>
      <c r="E8" s="111" t="s">
        <v>438</v>
      </c>
      <c r="F8" s="5"/>
      <c r="G8" s="5"/>
      <c r="H8" s="5"/>
      <c r="I8" s="5"/>
      <c r="J8" s="5"/>
      <c r="K8" s="6"/>
    </row>
    <row r="9" spans="4:11">
      <c r="D9" s="126"/>
      <c r="E9" s="125"/>
      <c r="F9" s="125"/>
      <c r="G9" s="125"/>
      <c r="H9" s="125"/>
      <c r="I9" s="125"/>
      <c r="J9" s="125"/>
      <c r="K9" s="127"/>
    </row>
    <row r="10" spans="4:11">
      <c r="D10" s="4"/>
      <c r="E10" s="5"/>
      <c r="F10" s="5"/>
      <c r="G10" s="5"/>
      <c r="H10" s="5"/>
      <c r="I10" s="5"/>
      <c r="J10" s="5"/>
      <c r="K10" s="6"/>
    </row>
    <row r="11" spans="4:11">
      <c r="D11" s="4"/>
      <c r="E11" s="5"/>
      <c r="F11" s="5"/>
      <c r="G11" s="5"/>
      <c r="H11" s="5"/>
      <c r="I11" s="5"/>
      <c r="J11" s="5"/>
      <c r="K11" s="6"/>
    </row>
    <row r="12" spans="4:11" ht="15" thickBot="1">
      <c r="D12" s="7"/>
      <c r="E12" s="8"/>
      <c r="F12" s="8"/>
      <c r="G12" s="8"/>
      <c r="H12" s="8"/>
      <c r="I12" s="8"/>
      <c r="J12" s="8"/>
      <c r="K12" s="9"/>
    </row>
  </sheetData>
  <mergeCells count="2">
    <mergeCell ref="F3:H3"/>
    <mergeCell ref="D9:K9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7:T105"/>
  <sheetViews>
    <sheetView showGridLines="0" topLeftCell="A67" zoomScale="70" zoomScaleNormal="70" zoomScalePageLayoutView="70" workbookViewId="0">
      <selection activeCell="P90" sqref="P90"/>
    </sheetView>
  </sheetViews>
  <sheetFormatPr baseColWidth="10" defaultColWidth="8.83203125" defaultRowHeight="14" x14ac:dyDescent="0"/>
  <cols>
    <col min="8" max="9" width="9.1640625" customWidth="1"/>
    <col min="10" max="11" width="9.1640625" style="32" customWidth="1"/>
    <col min="18" max="18" width="12" bestFit="1" customWidth="1"/>
  </cols>
  <sheetData>
    <row r="7" spans="2:20" ht="15" thickBot="1"/>
    <row r="8" spans="2:20">
      <c r="B8" s="34">
        <v>1</v>
      </c>
      <c r="C8" s="35" t="s">
        <v>325</v>
      </c>
      <c r="D8" s="35"/>
      <c r="E8" s="35"/>
      <c r="F8" s="35"/>
      <c r="G8" s="35"/>
      <c r="H8" s="35"/>
      <c r="I8" s="35"/>
      <c r="J8" s="35"/>
      <c r="K8" s="36"/>
      <c r="M8" s="34">
        <v>2</v>
      </c>
      <c r="N8" s="35" t="s">
        <v>328</v>
      </c>
      <c r="O8" s="35"/>
      <c r="P8" s="35"/>
      <c r="Q8" s="35"/>
      <c r="R8" s="35"/>
      <c r="S8" s="35"/>
      <c r="T8" s="36"/>
    </row>
    <row r="9" spans="2:20" ht="15" thickBot="1">
      <c r="B9" s="37"/>
      <c r="C9" s="38"/>
      <c r="D9" s="38"/>
      <c r="E9" s="38"/>
      <c r="F9" s="38"/>
      <c r="H9" s="38"/>
      <c r="I9" s="38"/>
      <c r="J9" s="38"/>
      <c r="K9" s="39"/>
      <c r="M9" s="37"/>
      <c r="N9" s="38"/>
      <c r="O9" s="38"/>
      <c r="P9" s="38"/>
      <c r="Q9" s="38"/>
      <c r="R9" s="38"/>
      <c r="S9" s="38"/>
      <c r="T9" s="39"/>
    </row>
    <row r="10" spans="2:20" ht="15" thickBot="1">
      <c r="B10" s="37" t="s">
        <v>10</v>
      </c>
      <c r="C10" s="117"/>
      <c r="D10" s="38"/>
      <c r="E10" s="38"/>
      <c r="F10" s="38"/>
      <c r="H10" s="38"/>
      <c r="I10" s="38"/>
      <c r="J10" s="38"/>
      <c r="K10" s="39"/>
      <c r="M10" s="37" t="s">
        <v>10</v>
      </c>
      <c r="N10" s="38" t="s">
        <v>265</v>
      </c>
      <c r="O10" s="38"/>
      <c r="P10" s="38"/>
      <c r="Q10" s="38"/>
      <c r="R10" s="38"/>
      <c r="S10" s="38"/>
      <c r="T10" s="39"/>
    </row>
    <row r="11" spans="2:20" ht="15" thickBot="1">
      <c r="B11" s="37" t="s">
        <v>7</v>
      </c>
      <c r="C11" s="106"/>
      <c r="D11" s="38"/>
      <c r="E11" s="38"/>
      <c r="F11" s="38"/>
      <c r="H11" s="38"/>
      <c r="I11" s="38"/>
      <c r="J11" s="38"/>
      <c r="K11" s="39"/>
      <c r="M11" s="37" t="s">
        <v>7</v>
      </c>
      <c r="N11" s="38" t="s">
        <v>326</v>
      </c>
      <c r="O11" s="38"/>
      <c r="P11" s="38"/>
      <c r="Q11" s="38"/>
      <c r="R11" s="106"/>
      <c r="S11" s="38"/>
      <c r="T11" s="39"/>
    </row>
    <row r="12" spans="2:20" ht="15" thickBot="1">
      <c r="B12" s="37" t="s">
        <v>11</v>
      </c>
      <c r="C12" s="120"/>
      <c r="D12" s="38"/>
      <c r="E12" s="38"/>
      <c r="F12" s="38"/>
      <c r="H12" s="38"/>
      <c r="I12" s="38"/>
      <c r="J12" s="38"/>
      <c r="K12" s="39"/>
      <c r="M12" s="37" t="s">
        <v>11</v>
      </c>
      <c r="N12" s="116" t="s">
        <v>327</v>
      </c>
      <c r="O12" s="38"/>
      <c r="P12" s="38"/>
      <c r="Q12" s="38"/>
      <c r="R12" s="38"/>
      <c r="S12" s="38"/>
      <c r="T12" s="39"/>
    </row>
    <row r="13" spans="2:20" ht="15" thickBot="1">
      <c r="B13" s="37" t="s">
        <v>12</v>
      </c>
      <c r="C13" s="120"/>
      <c r="D13" s="38"/>
      <c r="E13" s="38"/>
      <c r="F13" s="38"/>
      <c r="H13" s="38"/>
      <c r="I13" s="38"/>
      <c r="J13" s="38"/>
      <c r="K13" s="39"/>
      <c r="M13" s="37" t="s">
        <v>12</v>
      </c>
      <c r="N13" s="116" t="s">
        <v>329</v>
      </c>
      <c r="O13" s="38"/>
      <c r="P13" s="38"/>
      <c r="Q13" s="38"/>
      <c r="R13" s="38"/>
      <c r="S13" s="38"/>
      <c r="T13" s="39"/>
    </row>
    <row r="14" spans="2:20" ht="15" thickBot="1">
      <c r="B14" s="37"/>
      <c r="C14" s="38"/>
      <c r="D14" s="38"/>
      <c r="E14" s="38"/>
      <c r="F14" s="38"/>
      <c r="H14" s="38"/>
      <c r="I14" s="38"/>
      <c r="J14" s="38"/>
      <c r="K14" s="39"/>
      <c r="M14" s="37"/>
      <c r="N14" s="38"/>
      <c r="O14" s="38"/>
      <c r="P14" s="38"/>
      <c r="Q14" s="38"/>
      <c r="R14" s="38"/>
      <c r="S14" s="38"/>
      <c r="T14" s="39"/>
    </row>
    <row r="15" spans="2:20">
      <c r="B15" s="107">
        <v>3</v>
      </c>
      <c r="C15" s="108" t="s">
        <v>330</v>
      </c>
      <c r="D15" s="108"/>
      <c r="E15" s="108"/>
      <c r="F15" s="108"/>
      <c r="G15" s="108"/>
      <c r="H15" s="108"/>
      <c r="I15" s="108"/>
      <c r="J15" s="108"/>
      <c r="K15" s="109"/>
      <c r="M15" s="34">
        <v>4</v>
      </c>
      <c r="N15" s="35" t="s">
        <v>334</v>
      </c>
      <c r="O15" s="35"/>
      <c r="P15" s="35"/>
      <c r="Q15" s="35"/>
      <c r="R15" s="35"/>
      <c r="S15" s="35"/>
      <c r="T15" s="36"/>
    </row>
    <row r="16" spans="2:20">
      <c r="B16" s="110"/>
      <c r="C16" s="111"/>
      <c r="D16" s="111"/>
      <c r="E16" s="111"/>
      <c r="F16" s="111"/>
      <c r="G16" s="111"/>
      <c r="H16" s="111"/>
      <c r="I16" s="111"/>
      <c r="J16" s="111"/>
      <c r="K16" s="112"/>
      <c r="M16" s="37"/>
      <c r="N16" s="38"/>
      <c r="O16" s="38"/>
      <c r="P16" s="38"/>
      <c r="Q16" s="38"/>
      <c r="R16" s="38"/>
      <c r="S16" s="38"/>
      <c r="T16" s="39"/>
    </row>
    <row r="17" spans="2:20" ht="15" thickBot="1">
      <c r="B17" s="110" t="s">
        <v>10</v>
      </c>
      <c r="C17" s="111" t="s">
        <v>331</v>
      </c>
      <c r="D17" s="111"/>
      <c r="E17" s="111"/>
      <c r="F17" s="111"/>
      <c r="G17" s="111"/>
      <c r="H17" s="111"/>
      <c r="I17" s="111"/>
      <c r="J17" s="111"/>
      <c r="K17" s="112"/>
      <c r="M17" s="37" t="s">
        <v>10</v>
      </c>
      <c r="N17" s="116" t="s">
        <v>335</v>
      </c>
      <c r="O17" s="38"/>
      <c r="P17" s="38"/>
      <c r="Q17" s="38"/>
      <c r="R17" s="38"/>
      <c r="S17" s="38"/>
      <c r="T17" s="39"/>
    </row>
    <row r="18" spans="2:20" ht="15" thickBot="1">
      <c r="B18" s="110" t="s">
        <v>7</v>
      </c>
      <c r="C18" s="111" t="s">
        <v>297</v>
      </c>
      <c r="D18" s="111"/>
      <c r="E18" s="111"/>
      <c r="F18" s="111"/>
      <c r="G18" s="111"/>
      <c r="H18" s="111"/>
      <c r="I18" s="111"/>
      <c r="J18" s="106"/>
      <c r="K18" s="112"/>
      <c r="M18" s="37" t="s">
        <v>7</v>
      </c>
      <c r="N18" s="116" t="s">
        <v>337</v>
      </c>
      <c r="O18" s="38"/>
      <c r="P18" s="38"/>
      <c r="Q18" s="38"/>
      <c r="R18" s="106"/>
      <c r="S18" s="38"/>
      <c r="T18" s="39"/>
    </row>
    <row r="19" spans="2:20">
      <c r="B19" s="110" t="s">
        <v>11</v>
      </c>
      <c r="C19" s="116" t="s">
        <v>332</v>
      </c>
      <c r="D19" s="111"/>
      <c r="E19" s="111"/>
      <c r="F19" s="111"/>
      <c r="G19" s="111"/>
      <c r="H19" s="111"/>
      <c r="I19" s="111"/>
      <c r="J19" s="111"/>
      <c r="K19" s="112"/>
      <c r="M19" s="37" t="s">
        <v>11</v>
      </c>
      <c r="N19" s="116" t="s">
        <v>336</v>
      </c>
      <c r="O19" s="38"/>
      <c r="P19" s="38"/>
      <c r="Q19" s="38"/>
      <c r="R19" s="38"/>
      <c r="S19" s="38"/>
      <c r="T19" s="39"/>
    </row>
    <row r="20" spans="2:20">
      <c r="B20" s="110" t="s">
        <v>12</v>
      </c>
      <c r="C20" s="116" t="s">
        <v>333</v>
      </c>
      <c r="D20" s="111"/>
      <c r="E20" s="111"/>
      <c r="F20" s="111"/>
      <c r="G20" s="111"/>
      <c r="H20" s="111"/>
      <c r="I20" s="111"/>
      <c r="J20" s="111"/>
      <c r="K20" s="112"/>
      <c r="M20" s="37" t="s">
        <v>12</v>
      </c>
      <c r="N20" s="116" t="s">
        <v>261</v>
      </c>
      <c r="O20" s="38"/>
      <c r="P20" s="38"/>
      <c r="Q20" s="38"/>
      <c r="R20" s="38"/>
      <c r="S20" s="38"/>
      <c r="T20" s="39"/>
    </row>
    <row r="21" spans="2:20">
      <c r="B21" s="110"/>
      <c r="C21" s="111"/>
      <c r="D21" s="111"/>
      <c r="E21" s="111"/>
      <c r="F21" s="111"/>
      <c r="G21" s="111"/>
      <c r="H21" s="111"/>
      <c r="I21" s="111"/>
      <c r="J21" s="111"/>
      <c r="K21" s="112"/>
      <c r="M21" s="37"/>
      <c r="N21" s="38"/>
      <c r="O21" s="38"/>
      <c r="P21" s="38"/>
      <c r="Q21" s="38"/>
      <c r="R21" s="38"/>
      <c r="S21" s="38"/>
      <c r="T21" s="39"/>
    </row>
    <row r="22" spans="2:20" ht="15" thickBot="1">
      <c r="B22" s="113"/>
      <c r="C22" s="114"/>
      <c r="D22" s="114"/>
      <c r="E22" s="114"/>
      <c r="F22" s="114"/>
      <c r="G22" s="114"/>
      <c r="H22" s="114"/>
      <c r="I22" s="114"/>
      <c r="J22" s="114"/>
      <c r="K22" s="115"/>
      <c r="M22" s="40"/>
      <c r="N22" s="41"/>
      <c r="O22" s="41"/>
      <c r="P22" s="41"/>
      <c r="Q22" s="41"/>
      <c r="R22" s="41"/>
      <c r="S22" s="41"/>
      <c r="T22" s="42"/>
    </row>
    <row r="23" spans="2:20">
      <c r="B23" s="34">
        <v>5</v>
      </c>
      <c r="C23" s="35" t="s">
        <v>338</v>
      </c>
      <c r="D23" s="35"/>
      <c r="E23" s="35"/>
      <c r="F23" s="35"/>
      <c r="G23" s="35"/>
      <c r="H23" s="35"/>
      <c r="I23" s="35"/>
      <c r="J23" s="35"/>
      <c r="K23" s="36"/>
      <c r="M23" s="21">
        <v>6</v>
      </c>
      <c r="N23" s="22" t="s">
        <v>6</v>
      </c>
      <c r="O23" s="22"/>
      <c r="P23" s="22"/>
      <c r="Q23" s="22"/>
      <c r="R23" s="22"/>
      <c r="S23" s="22"/>
      <c r="T23" s="23"/>
    </row>
    <row r="24" spans="2:20">
      <c r="B24" s="37"/>
      <c r="C24" s="38"/>
      <c r="D24" s="38"/>
      <c r="E24" s="38"/>
      <c r="F24" s="38"/>
      <c r="G24" s="38"/>
      <c r="H24" s="38"/>
      <c r="I24" s="38"/>
      <c r="J24" s="38"/>
      <c r="K24" s="39"/>
      <c r="M24" s="24"/>
      <c r="N24" s="25"/>
      <c r="O24" s="25"/>
      <c r="P24" s="25"/>
      <c r="Q24" s="25"/>
      <c r="R24" s="25"/>
      <c r="S24" s="25"/>
      <c r="T24" s="26"/>
    </row>
    <row r="25" spans="2:20" ht="15" thickBot="1">
      <c r="B25" s="37" t="s">
        <v>10</v>
      </c>
      <c r="C25" s="38" t="s">
        <v>339</v>
      </c>
      <c r="D25" s="38"/>
      <c r="E25" s="38"/>
      <c r="F25" s="38"/>
      <c r="G25" s="38"/>
      <c r="H25" s="38"/>
      <c r="I25" s="38"/>
      <c r="J25" s="38"/>
      <c r="K25" s="39"/>
      <c r="M25" s="24"/>
      <c r="N25" s="25"/>
      <c r="O25" s="25"/>
      <c r="P25" s="25"/>
      <c r="Q25" s="25"/>
      <c r="R25" s="25"/>
      <c r="S25" s="25"/>
      <c r="T25" s="26"/>
    </row>
    <row r="26" spans="2:20" ht="15" thickBot="1">
      <c r="B26" s="37" t="s">
        <v>7</v>
      </c>
      <c r="C26" s="38" t="s">
        <v>341</v>
      </c>
      <c r="D26" s="38"/>
      <c r="E26" s="38"/>
      <c r="F26" s="38"/>
      <c r="G26" s="38"/>
      <c r="H26" s="38"/>
      <c r="I26" s="38"/>
      <c r="J26" s="106"/>
      <c r="K26" s="39"/>
      <c r="M26" s="31" t="s">
        <v>10</v>
      </c>
      <c r="N26" s="30" t="s">
        <v>7</v>
      </c>
      <c r="O26" s="30" t="s">
        <v>11</v>
      </c>
      <c r="P26" s="30" t="s">
        <v>12</v>
      </c>
      <c r="Q26" s="25"/>
      <c r="R26" s="20"/>
      <c r="S26" s="25"/>
      <c r="T26" s="26"/>
    </row>
    <row r="27" spans="2:20">
      <c r="B27" s="37" t="s">
        <v>11</v>
      </c>
      <c r="C27" s="116" t="s">
        <v>342</v>
      </c>
      <c r="D27" s="38"/>
      <c r="E27" s="38"/>
      <c r="F27" s="38"/>
      <c r="G27" s="38"/>
      <c r="H27" s="38"/>
      <c r="I27" s="38"/>
      <c r="J27" s="38"/>
      <c r="K27" s="39"/>
      <c r="M27" s="24"/>
      <c r="N27" s="25"/>
      <c r="O27" s="25"/>
      <c r="P27" s="25"/>
      <c r="Q27" s="25"/>
      <c r="R27" s="25"/>
      <c r="S27" s="25"/>
      <c r="T27" s="26"/>
    </row>
    <row r="28" spans="2:20">
      <c r="B28" s="37" t="s">
        <v>12</v>
      </c>
      <c r="C28" s="38" t="s">
        <v>340</v>
      </c>
      <c r="D28" s="38"/>
      <c r="E28" s="38"/>
      <c r="F28" s="38"/>
      <c r="G28" s="38"/>
      <c r="H28" s="38"/>
      <c r="I28" s="38"/>
      <c r="J28" s="38"/>
      <c r="K28" s="39"/>
      <c r="M28" s="24"/>
      <c r="N28" s="25"/>
      <c r="O28" s="25"/>
      <c r="P28" s="25"/>
      <c r="Q28" s="25"/>
      <c r="R28" s="25"/>
      <c r="S28" s="25"/>
      <c r="T28" s="26"/>
    </row>
    <row r="29" spans="2:20">
      <c r="B29" s="37"/>
      <c r="C29" s="38"/>
      <c r="D29" s="38"/>
      <c r="E29" s="38"/>
      <c r="F29" s="38"/>
      <c r="G29" s="38"/>
      <c r="H29" s="38"/>
      <c r="I29" s="38"/>
      <c r="J29" s="38"/>
      <c r="K29" s="39"/>
      <c r="M29" s="24"/>
      <c r="N29" s="25"/>
      <c r="O29" s="25"/>
      <c r="P29" s="25"/>
      <c r="Q29" s="25"/>
      <c r="R29" s="25"/>
      <c r="S29" s="25"/>
      <c r="T29" s="26"/>
    </row>
    <row r="30" spans="2:20" ht="15" thickBot="1">
      <c r="B30" s="40"/>
      <c r="C30" s="41"/>
      <c r="D30" s="41"/>
      <c r="E30" s="41"/>
      <c r="F30" s="41"/>
      <c r="G30" s="41"/>
      <c r="H30" s="41"/>
      <c r="I30" s="41"/>
      <c r="J30" s="41"/>
      <c r="K30" s="42"/>
      <c r="M30" s="27"/>
      <c r="N30" s="28"/>
      <c r="O30" s="28"/>
      <c r="P30" s="28"/>
      <c r="Q30" s="28"/>
      <c r="R30" s="28"/>
      <c r="S30" s="28"/>
      <c r="T30" s="29"/>
    </row>
    <row r="31" spans="2:20">
      <c r="B31" s="107">
        <v>7</v>
      </c>
      <c r="C31" s="108" t="s">
        <v>8</v>
      </c>
      <c r="D31" s="108"/>
      <c r="E31" s="108"/>
      <c r="F31" s="108"/>
      <c r="G31" s="108"/>
      <c r="H31" s="108"/>
      <c r="I31" s="108"/>
      <c r="J31" s="108"/>
      <c r="K31" s="109"/>
      <c r="M31" s="24">
        <v>8</v>
      </c>
      <c r="N31" s="25" t="s">
        <v>16</v>
      </c>
      <c r="O31" s="25"/>
      <c r="P31" s="25"/>
      <c r="Q31" s="25"/>
      <c r="R31" s="25"/>
      <c r="S31" s="25"/>
      <c r="T31" s="26"/>
    </row>
    <row r="32" spans="2:20">
      <c r="B32" s="110"/>
      <c r="C32" s="111"/>
      <c r="D32" s="111"/>
      <c r="E32" s="111"/>
      <c r="F32" s="111"/>
      <c r="G32" s="111"/>
      <c r="H32" s="111"/>
      <c r="I32" s="111"/>
      <c r="J32" s="111"/>
      <c r="K32" s="112"/>
      <c r="M32" s="24"/>
      <c r="N32" s="25" t="s">
        <v>17</v>
      </c>
      <c r="O32" s="25"/>
      <c r="P32" s="25"/>
      <c r="Q32" s="25"/>
      <c r="R32" s="25"/>
      <c r="S32" s="25"/>
      <c r="T32" s="26"/>
    </row>
    <row r="33" spans="2:20">
      <c r="B33" s="110"/>
      <c r="C33" s="111"/>
      <c r="D33" s="111"/>
      <c r="E33" s="111"/>
      <c r="F33" s="111"/>
      <c r="G33" s="111"/>
      <c r="H33" s="111"/>
      <c r="I33" s="111"/>
      <c r="J33" s="111"/>
      <c r="K33" s="112"/>
      <c r="M33" s="24"/>
      <c r="N33" s="25"/>
      <c r="O33" s="25"/>
      <c r="P33" s="25"/>
      <c r="Q33" s="25"/>
      <c r="R33" s="25"/>
      <c r="S33" s="25"/>
      <c r="T33" s="26"/>
    </row>
    <row r="34" spans="2:20" ht="15" thickBot="1">
      <c r="B34" s="110" t="s">
        <v>10</v>
      </c>
      <c r="C34" s="111" t="s">
        <v>9</v>
      </c>
      <c r="D34" s="111"/>
      <c r="E34" s="111"/>
      <c r="F34" s="111"/>
      <c r="G34" s="111"/>
      <c r="H34" s="111"/>
      <c r="I34" s="111"/>
      <c r="J34" s="111"/>
      <c r="K34" s="112"/>
      <c r="M34" s="24" t="s">
        <v>10</v>
      </c>
      <c r="N34" s="25" t="s">
        <v>98</v>
      </c>
      <c r="O34" s="25"/>
      <c r="P34" s="25"/>
      <c r="Q34" s="25"/>
      <c r="R34" s="25"/>
      <c r="S34" s="25"/>
      <c r="T34" s="26"/>
    </row>
    <row r="35" spans="2:20" ht="15" thickBot="1">
      <c r="B35" s="110" t="s">
        <v>7</v>
      </c>
      <c r="C35" s="111" t="s">
        <v>13</v>
      </c>
      <c r="D35" s="111"/>
      <c r="E35" s="111"/>
      <c r="F35" s="111"/>
      <c r="G35" s="111"/>
      <c r="H35" s="111"/>
      <c r="I35" s="111"/>
      <c r="J35" s="106"/>
      <c r="K35" s="112"/>
      <c r="M35" s="24" t="s">
        <v>7</v>
      </c>
      <c r="N35" s="25" t="s">
        <v>99</v>
      </c>
      <c r="O35" s="25"/>
      <c r="P35" s="25"/>
      <c r="Q35" s="25"/>
      <c r="R35" s="20"/>
      <c r="S35" s="25"/>
      <c r="T35" s="26"/>
    </row>
    <row r="36" spans="2:20">
      <c r="B36" s="110" t="s">
        <v>11</v>
      </c>
      <c r="C36" s="111" t="s">
        <v>14</v>
      </c>
      <c r="D36" s="111"/>
      <c r="E36" s="111"/>
      <c r="F36" s="111"/>
      <c r="G36" s="111"/>
      <c r="H36" s="111"/>
      <c r="I36" s="111"/>
      <c r="J36" s="111"/>
      <c r="K36" s="112"/>
      <c r="M36" s="24" t="s">
        <v>11</v>
      </c>
      <c r="N36" s="25" t="s">
        <v>100</v>
      </c>
      <c r="O36" s="25"/>
      <c r="P36" s="25"/>
      <c r="Q36" s="25"/>
      <c r="R36" s="25"/>
      <c r="S36" s="25"/>
      <c r="T36" s="26"/>
    </row>
    <row r="37" spans="2:20">
      <c r="B37" s="110" t="s">
        <v>12</v>
      </c>
      <c r="C37" s="111" t="s">
        <v>15</v>
      </c>
      <c r="D37" s="111"/>
      <c r="E37" s="111"/>
      <c r="F37" s="111"/>
      <c r="G37" s="111"/>
      <c r="H37" s="111"/>
      <c r="I37" s="111"/>
      <c r="J37" s="111"/>
      <c r="K37" s="112"/>
      <c r="M37" s="24" t="s">
        <v>12</v>
      </c>
      <c r="N37" s="25" t="s">
        <v>101</v>
      </c>
      <c r="O37" s="25"/>
      <c r="P37" s="25"/>
      <c r="Q37" s="25"/>
      <c r="R37" s="25"/>
      <c r="S37" s="25"/>
      <c r="T37" s="26"/>
    </row>
    <row r="38" spans="2:20">
      <c r="B38" s="110"/>
      <c r="C38" s="111"/>
      <c r="D38" s="111"/>
      <c r="E38" s="111"/>
      <c r="F38" s="111"/>
      <c r="G38" s="111"/>
      <c r="H38" s="111"/>
      <c r="I38" s="111"/>
      <c r="J38" s="111"/>
      <c r="K38" s="112"/>
      <c r="M38" s="24"/>
      <c r="N38" s="25"/>
      <c r="O38" s="25"/>
      <c r="P38" s="25"/>
      <c r="Q38" s="25"/>
      <c r="R38" s="25"/>
      <c r="S38" s="25"/>
      <c r="T38" s="26"/>
    </row>
    <row r="39" spans="2:20" ht="15" thickBot="1">
      <c r="B39" s="113"/>
      <c r="C39" s="114"/>
      <c r="D39" s="114"/>
      <c r="E39" s="114"/>
      <c r="F39" s="114"/>
      <c r="G39" s="114"/>
      <c r="H39" s="114"/>
      <c r="I39" s="114"/>
      <c r="J39" s="114"/>
      <c r="K39" s="115"/>
      <c r="M39" s="24"/>
      <c r="N39" s="25"/>
      <c r="O39" s="25"/>
      <c r="P39" s="25"/>
      <c r="Q39" s="25"/>
      <c r="R39" s="25"/>
      <c r="S39" s="25"/>
      <c r="T39" s="26"/>
    </row>
    <row r="40" spans="2:20">
      <c r="B40" s="34">
        <v>9</v>
      </c>
      <c r="C40" s="35" t="s">
        <v>21</v>
      </c>
      <c r="D40" s="35"/>
      <c r="E40" s="35"/>
      <c r="F40" s="35"/>
      <c r="G40" s="35"/>
      <c r="H40" s="35"/>
      <c r="I40" s="35"/>
      <c r="J40" s="35"/>
      <c r="K40" s="36"/>
      <c r="M40" s="21">
        <v>10</v>
      </c>
      <c r="N40" s="22" t="s">
        <v>26</v>
      </c>
      <c r="O40" s="22"/>
      <c r="P40" s="22"/>
      <c r="Q40" s="22"/>
      <c r="R40" s="22"/>
      <c r="S40" s="22"/>
      <c r="T40" s="23"/>
    </row>
    <row r="41" spans="2:20">
      <c r="B41" s="37"/>
      <c r="C41" s="38"/>
      <c r="D41" s="38"/>
      <c r="E41" s="38"/>
      <c r="F41" s="38"/>
      <c r="G41" s="38"/>
      <c r="H41" s="38"/>
      <c r="I41" s="38"/>
      <c r="J41" s="38"/>
      <c r="K41" s="39"/>
      <c r="M41" s="24"/>
      <c r="N41" s="25" t="s">
        <v>27</v>
      </c>
      <c r="O41" s="25"/>
      <c r="P41" s="25"/>
      <c r="Q41" s="25"/>
      <c r="R41" s="25"/>
      <c r="S41" s="25"/>
      <c r="T41" s="26"/>
    </row>
    <row r="42" spans="2:20">
      <c r="B42" s="37"/>
      <c r="C42" s="38"/>
      <c r="D42" s="38"/>
      <c r="E42" s="38"/>
      <c r="F42" s="38"/>
      <c r="G42" s="38"/>
      <c r="H42" s="38"/>
      <c r="I42" s="38"/>
      <c r="J42" s="38"/>
      <c r="K42" s="39"/>
      <c r="M42" s="24"/>
      <c r="N42" s="25"/>
      <c r="O42" s="25"/>
      <c r="P42" s="25"/>
      <c r="Q42" s="25"/>
      <c r="R42" s="25"/>
      <c r="S42" s="25"/>
      <c r="T42" s="26"/>
    </row>
    <row r="43" spans="2:20" ht="15" thickBot="1">
      <c r="B43" s="37" t="s">
        <v>10</v>
      </c>
      <c r="C43" s="38" t="s">
        <v>22</v>
      </c>
      <c r="D43" s="38"/>
      <c r="E43" s="38"/>
      <c r="F43" s="38"/>
      <c r="G43" s="38"/>
      <c r="H43" s="38"/>
      <c r="I43" s="38"/>
      <c r="J43" s="38"/>
      <c r="K43" s="39"/>
      <c r="M43" s="24" t="s">
        <v>10</v>
      </c>
      <c r="N43" s="25" t="s">
        <v>94</v>
      </c>
      <c r="O43" s="25"/>
      <c r="P43" s="25"/>
      <c r="Q43" s="25"/>
      <c r="R43" s="25"/>
      <c r="S43" s="25"/>
      <c r="T43" s="26"/>
    </row>
    <row r="44" spans="2:20" ht="15" thickBot="1">
      <c r="B44" s="37" t="s">
        <v>7</v>
      </c>
      <c r="C44" s="38" t="s">
        <v>23</v>
      </c>
      <c r="D44" s="38"/>
      <c r="E44" s="38"/>
      <c r="F44" s="38"/>
      <c r="G44" s="38"/>
      <c r="H44" s="38"/>
      <c r="I44" s="38"/>
      <c r="J44" s="33"/>
      <c r="K44" s="39"/>
      <c r="M44" s="24" t="s">
        <v>7</v>
      </c>
      <c r="N44" s="25" t="s">
        <v>95</v>
      </c>
      <c r="O44" s="25"/>
      <c r="P44" s="25"/>
      <c r="Q44" s="25"/>
      <c r="R44" s="20"/>
      <c r="S44" s="25"/>
      <c r="T44" s="26"/>
    </row>
    <row r="45" spans="2:20">
      <c r="B45" s="37" t="s">
        <v>11</v>
      </c>
      <c r="C45" s="38" t="s">
        <v>24</v>
      </c>
      <c r="D45" s="38"/>
      <c r="E45" s="38"/>
      <c r="F45" s="38"/>
      <c r="G45" s="38"/>
      <c r="H45" s="38"/>
      <c r="I45" s="38"/>
      <c r="J45" s="38"/>
      <c r="K45" s="39"/>
      <c r="M45" s="24" t="s">
        <v>11</v>
      </c>
      <c r="N45" s="25" t="s">
        <v>96</v>
      </c>
      <c r="O45" s="25"/>
      <c r="P45" s="25"/>
      <c r="Q45" s="25"/>
      <c r="R45" s="25"/>
      <c r="S45" s="25"/>
      <c r="T45" s="26"/>
    </row>
    <row r="46" spans="2:20">
      <c r="B46" s="37" t="s">
        <v>12</v>
      </c>
      <c r="C46" s="38" t="s">
        <v>25</v>
      </c>
      <c r="D46" s="38"/>
      <c r="E46" s="38"/>
      <c r="F46" s="38"/>
      <c r="G46" s="38"/>
      <c r="H46" s="38"/>
      <c r="I46" s="38"/>
      <c r="J46" s="38"/>
      <c r="K46" s="39"/>
      <c r="M46" s="24" t="s">
        <v>12</v>
      </c>
      <c r="N46" s="25" t="s">
        <v>97</v>
      </c>
      <c r="O46" s="25"/>
      <c r="P46" s="25"/>
      <c r="Q46" s="25"/>
      <c r="R46" s="25"/>
      <c r="S46" s="25"/>
      <c r="T46" s="26"/>
    </row>
    <row r="47" spans="2:20">
      <c r="B47" s="37"/>
      <c r="C47" s="38"/>
      <c r="D47" s="38"/>
      <c r="E47" s="38"/>
      <c r="F47" s="38"/>
      <c r="G47" s="38"/>
      <c r="H47" s="38"/>
      <c r="I47" s="38"/>
      <c r="J47" s="38"/>
      <c r="K47" s="39"/>
      <c r="M47" s="24"/>
      <c r="N47" s="25"/>
      <c r="O47" s="25"/>
      <c r="P47" s="25"/>
      <c r="Q47" s="25"/>
      <c r="R47" s="25"/>
      <c r="S47" s="25"/>
      <c r="T47" s="26"/>
    </row>
    <row r="48" spans="2:20" ht="15" thickBot="1">
      <c r="B48" s="40"/>
      <c r="C48" s="41"/>
      <c r="D48" s="41"/>
      <c r="E48" s="41"/>
      <c r="F48" s="41"/>
      <c r="G48" s="41"/>
      <c r="H48" s="41"/>
      <c r="I48" s="41"/>
      <c r="J48" s="41"/>
      <c r="K48" s="42"/>
      <c r="M48" s="27"/>
      <c r="N48" s="28"/>
      <c r="O48" s="28"/>
      <c r="P48" s="28"/>
      <c r="Q48" s="28"/>
      <c r="R48" s="28"/>
      <c r="S48" s="28"/>
      <c r="T48" s="29"/>
    </row>
    <row r="49" spans="2:20">
      <c r="B49" s="37">
        <v>11</v>
      </c>
      <c r="C49" s="38" t="s">
        <v>50</v>
      </c>
      <c r="D49" s="38"/>
      <c r="E49" s="38"/>
      <c r="F49" s="38"/>
      <c r="G49" s="38"/>
      <c r="H49" s="38"/>
      <c r="I49" s="38"/>
      <c r="J49" s="38"/>
      <c r="K49" s="39"/>
      <c r="M49" s="24">
        <v>12</v>
      </c>
      <c r="N49" s="25" t="s">
        <v>44</v>
      </c>
      <c r="O49" s="25"/>
      <c r="P49" s="25"/>
      <c r="Q49" s="25"/>
      <c r="R49" s="25"/>
      <c r="S49" s="25"/>
      <c r="T49" s="26"/>
    </row>
    <row r="50" spans="2:20">
      <c r="B50" s="37"/>
      <c r="C50" s="38"/>
      <c r="D50" s="38"/>
      <c r="E50" s="38"/>
      <c r="F50" s="38"/>
      <c r="G50" s="38"/>
      <c r="H50" s="38"/>
      <c r="I50" s="38"/>
      <c r="J50" s="38"/>
      <c r="K50" s="39"/>
      <c r="M50" s="24"/>
      <c r="N50" s="25" t="s">
        <v>45</v>
      </c>
      <c r="O50" s="25"/>
      <c r="P50" s="25"/>
      <c r="Q50" s="25"/>
      <c r="R50" s="25"/>
      <c r="S50" s="25"/>
      <c r="T50" s="26"/>
    </row>
    <row r="51" spans="2:20">
      <c r="B51" s="37"/>
      <c r="C51" s="38"/>
      <c r="D51" s="38"/>
      <c r="E51" s="38"/>
      <c r="F51" s="38"/>
      <c r="G51" s="38"/>
      <c r="H51" s="38"/>
      <c r="I51" s="38"/>
      <c r="J51" s="38"/>
      <c r="K51" s="39"/>
      <c r="M51" s="24"/>
      <c r="N51" s="25"/>
      <c r="O51" s="25"/>
      <c r="P51" s="25"/>
      <c r="Q51" s="25"/>
      <c r="R51" s="25"/>
      <c r="S51" s="25"/>
      <c r="T51" s="26"/>
    </row>
    <row r="52" spans="2:20" ht="15" thickBot="1">
      <c r="B52" s="37" t="s">
        <v>10</v>
      </c>
      <c r="C52" s="38" t="s">
        <v>40</v>
      </c>
      <c r="D52" s="38"/>
      <c r="E52" s="38"/>
      <c r="F52" s="38"/>
      <c r="G52" s="38"/>
      <c r="H52" s="38"/>
      <c r="I52" s="38"/>
      <c r="J52" s="38"/>
      <c r="K52" s="39"/>
      <c r="M52" s="24" t="s">
        <v>10</v>
      </c>
      <c r="N52" s="25" t="s">
        <v>46</v>
      </c>
      <c r="O52" s="25"/>
      <c r="P52" s="25"/>
      <c r="Q52" s="25"/>
      <c r="R52" s="25"/>
      <c r="S52" s="25"/>
      <c r="T52" s="26"/>
    </row>
    <row r="53" spans="2:20" ht="15" thickBot="1">
      <c r="B53" s="37" t="s">
        <v>7</v>
      </c>
      <c r="C53" s="38" t="s">
        <v>41</v>
      </c>
      <c r="D53" s="38"/>
      <c r="E53" s="38"/>
      <c r="F53" s="38"/>
      <c r="G53" s="38"/>
      <c r="H53" s="38"/>
      <c r="I53" s="38"/>
      <c r="J53" s="33"/>
      <c r="K53" s="39"/>
      <c r="M53" s="24" t="s">
        <v>7</v>
      </c>
      <c r="N53" s="25" t="s">
        <v>47</v>
      </c>
      <c r="O53" s="25"/>
      <c r="P53" s="25"/>
      <c r="Q53" s="25"/>
      <c r="R53" s="20"/>
      <c r="S53" s="25"/>
      <c r="T53" s="26"/>
    </row>
    <row r="54" spans="2:20">
      <c r="B54" s="37" t="s">
        <v>11</v>
      </c>
      <c r="C54" s="38" t="s">
        <v>42</v>
      </c>
      <c r="D54" s="38"/>
      <c r="E54" s="38"/>
      <c r="F54" s="38"/>
      <c r="G54" s="38"/>
      <c r="H54" s="38"/>
      <c r="I54" s="38"/>
      <c r="J54" s="38"/>
      <c r="K54" s="39"/>
      <c r="M54" s="24" t="s">
        <v>11</v>
      </c>
      <c r="N54" s="25" t="s">
        <v>48</v>
      </c>
      <c r="O54" s="25"/>
      <c r="P54" s="25"/>
      <c r="Q54" s="25"/>
      <c r="R54" s="25"/>
      <c r="S54" s="25"/>
      <c r="T54" s="26"/>
    </row>
    <row r="55" spans="2:20">
      <c r="B55" s="37" t="s">
        <v>12</v>
      </c>
      <c r="C55" s="38" t="s">
        <v>43</v>
      </c>
      <c r="D55" s="38"/>
      <c r="E55" s="38"/>
      <c r="F55" s="38"/>
      <c r="G55" s="38"/>
      <c r="H55" s="38"/>
      <c r="I55" s="38"/>
      <c r="J55" s="38"/>
      <c r="K55" s="39"/>
      <c r="M55" s="24" t="s">
        <v>12</v>
      </c>
      <c r="N55" s="25" t="s">
        <v>49</v>
      </c>
      <c r="O55" s="25"/>
      <c r="P55" s="25"/>
      <c r="Q55" s="25"/>
      <c r="R55" s="25"/>
      <c r="S55" s="25"/>
      <c r="T55" s="26"/>
    </row>
    <row r="56" spans="2:20">
      <c r="B56" s="37"/>
      <c r="C56" s="38"/>
      <c r="D56" s="38"/>
      <c r="E56" s="38"/>
      <c r="F56" s="38"/>
      <c r="G56" s="38"/>
      <c r="H56" s="38"/>
      <c r="I56" s="38"/>
      <c r="J56" s="38"/>
      <c r="K56" s="39"/>
      <c r="M56" s="24"/>
      <c r="N56" s="25"/>
      <c r="O56" s="25"/>
      <c r="P56" s="25"/>
      <c r="Q56" s="25"/>
      <c r="R56" s="25"/>
      <c r="S56" s="25"/>
      <c r="T56" s="26"/>
    </row>
    <row r="57" spans="2:20">
      <c r="B57" s="37"/>
      <c r="C57" s="38"/>
      <c r="D57" s="38"/>
      <c r="E57" s="38"/>
      <c r="F57" s="38"/>
      <c r="G57" s="38"/>
      <c r="H57" s="38"/>
      <c r="I57" s="38"/>
      <c r="J57" s="38"/>
      <c r="K57" s="39"/>
      <c r="M57" s="24"/>
      <c r="N57" s="25"/>
      <c r="O57" s="25"/>
      <c r="P57" s="25"/>
      <c r="Q57" s="25"/>
      <c r="R57" s="25"/>
      <c r="S57" s="25"/>
      <c r="T57" s="26"/>
    </row>
    <row r="58" spans="2:20" ht="15" thickBot="1">
      <c r="B58" s="37"/>
      <c r="C58" s="38"/>
      <c r="D58" s="38"/>
      <c r="E58" s="38"/>
      <c r="F58" s="38"/>
      <c r="G58" s="38"/>
      <c r="H58" s="38"/>
      <c r="I58" s="38"/>
      <c r="J58" s="38"/>
      <c r="K58" s="39"/>
      <c r="M58" s="24"/>
      <c r="N58" s="25"/>
      <c r="O58" s="25"/>
      <c r="P58" s="25"/>
      <c r="Q58" s="25"/>
      <c r="R58" s="25"/>
      <c r="S58" s="25"/>
      <c r="T58" s="26"/>
    </row>
    <row r="59" spans="2:20">
      <c r="B59" s="34">
        <v>13</v>
      </c>
      <c r="C59" s="108" t="s">
        <v>51</v>
      </c>
      <c r="D59" s="35"/>
      <c r="E59" s="35"/>
      <c r="F59" s="35"/>
      <c r="G59" s="35"/>
      <c r="H59" s="35"/>
      <c r="I59" s="35"/>
      <c r="J59" s="35"/>
      <c r="K59" s="36"/>
      <c r="M59" s="21">
        <v>14</v>
      </c>
      <c r="N59" s="22" t="s">
        <v>52</v>
      </c>
      <c r="O59" s="22"/>
      <c r="P59" s="22"/>
      <c r="Q59" s="22"/>
      <c r="R59" s="22"/>
      <c r="S59" s="22"/>
      <c r="T59" s="23"/>
    </row>
    <row r="60" spans="2:20">
      <c r="B60" s="37"/>
      <c r="C60" s="111" t="s">
        <v>437</v>
      </c>
      <c r="D60" s="38"/>
      <c r="E60" s="38"/>
      <c r="F60" s="38"/>
      <c r="G60" s="38"/>
      <c r="H60" s="38"/>
      <c r="I60" s="38"/>
      <c r="J60" s="38"/>
      <c r="K60" s="39"/>
      <c r="M60" s="24"/>
      <c r="N60" s="25" t="s">
        <v>53</v>
      </c>
      <c r="O60" s="25"/>
      <c r="P60" s="25"/>
      <c r="Q60" s="25"/>
      <c r="R60" s="25"/>
      <c r="S60" s="25"/>
      <c r="T60" s="26"/>
    </row>
    <row r="61" spans="2:20">
      <c r="B61" s="37"/>
      <c r="C61" s="38"/>
      <c r="D61" s="38"/>
      <c r="E61" s="38"/>
      <c r="F61" s="38"/>
      <c r="G61" s="38"/>
      <c r="H61" s="38"/>
      <c r="I61" s="38"/>
      <c r="J61" s="38"/>
      <c r="K61" s="39"/>
      <c r="M61" s="24"/>
      <c r="N61" s="25"/>
      <c r="O61" s="25"/>
      <c r="P61" s="25"/>
      <c r="Q61" s="25"/>
      <c r="R61" s="25"/>
      <c r="S61" s="25"/>
      <c r="T61" s="26"/>
    </row>
    <row r="62" spans="2:20" ht="15" thickBot="1">
      <c r="B62" s="37" t="s">
        <v>10</v>
      </c>
      <c r="C62" s="38" t="s">
        <v>90</v>
      </c>
      <c r="D62" s="38"/>
      <c r="E62" s="38"/>
      <c r="F62" s="38"/>
      <c r="G62" s="38"/>
      <c r="H62" s="38"/>
      <c r="I62" s="38"/>
      <c r="J62" s="38"/>
      <c r="K62" s="39"/>
      <c r="M62" s="24" t="s">
        <v>10</v>
      </c>
      <c r="N62" s="25" t="s">
        <v>56</v>
      </c>
      <c r="O62" s="25"/>
      <c r="P62" s="25"/>
      <c r="Q62" s="25"/>
      <c r="R62" s="25"/>
      <c r="S62" s="25"/>
      <c r="T62" s="26"/>
    </row>
    <row r="63" spans="2:20" ht="15" thickBot="1">
      <c r="B63" s="37" t="s">
        <v>7</v>
      </c>
      <c r="C63" s="38" t="s">
        <v>91</v>
      </c>
      <c r="D63" s="38"/>
      <c r="E63" s="38"/>
      <c r="F63" s="38"/>
      <c r="G63" s="38"/>
      <c r="H63" s="38"/>
      <c r="I63" s="38"/>
      <c r="J63" s="33"/>
      <c r="K63" s="39"/>
      <c r="M63" s="24" t="s">
        <v>7</v>
      </c>
      <c r="N63" s="25" t="s">
        <v>55</v>
      </c>
      <c r="O63" s="25"/>
      <c r="P63" s="25"/>
      <c r="Q63" s="25"/>
      <c r="R63" s="20"/>
      <c r="S63" s="25"/>
      <c r="T63" s="26"/>
    </row>
    <row r="64" spans="2:20">
      <c r="B64" s="37" t="s">
        <v>11</v>
      </c>
      <c r="C64" s="38" t="s">
        <v>92</v>
      </c>
      <c r="D64" s="38"/>
      <c r="E64" s="38"/>
      <c r="F64" s="38"/>
      <c r="G64" s="38"/>
      <c r="H64" s="38"/>
      <c r="I64" s="38"/>
      <c r="J64" s="38"/>
      <c r="K64" s="39"/>
      <c r="M64" s="24" t="s">
        <v>11</v>
      </c>
      <c r="N64" s="25" t="s">
        <v>54</v>
      </c>
      <c r="O64" s="25"/>
      <c r="P64" s="25"/>
      <c r="Q64" s="25"/>
      <c r="R64" s="25"/>
      <c r="S64" s="25"/>
      <c r="T64" s="26"/>
    </row>
    <row r="65" spans="2:20">
      <c r="B65" s="37" t="s">
        <v>12</v>
      </c>
      <c r="C65" s="38" t="s">
        <v>93</v>
      </c>
      <c r="D65" s="38"/>
      <c r="E65" s="38"/>
      <c r="F65" s="38"/>
      <c r="G65" s="38"/>
      <c r="H65" s="38"/>
      <c r="I65" s="38"/>
      <c r="J65" s="38"/>
      <c r="K65" s="39"/>
      <c r="M65" s="24" t="s">
        <v>12</v>
      </c>
      <c r="N65" s="25" t="s">
        <v>57</v>
      </c>
      <c r="O65" s="25"/>
      <c r="P65" s="25"/>
      <c r="Q65" s="25"/>
      <c r="R65" s="25"/>
      <c r="S65" s="25"/>
      <c r="T65" s="26"/>
    </row>
    <row r="66" spans="2:20">
      <c r="B66" s="37"/>
      <c r="C66" s="38"/>
      <c r="D66" s="38"/>
      <c r="E66" s="38"/>
      <c r="F66" s="38"/>
      <c r="G66" s="38"/>
      <c r="H66" s="38"/>
      <c r="I66" s="38"/>
      <c r="J66" s="38"/>
      <c r="K66" s="39"/>
      <c r="M66" s="24"/>
      <c r="N66" s="25"/>
      <c r="O66" s="25"/>
      <c r="P66" s="25"/>
      <c r="Q66" s="25"/>
      <c r="R66" s="25"/>
      <c r="S66" s="25"/>
      <c r="T66" s="26"/>
    </row>
    <row r="67" spans="2:20">
      <c r="B67" s="37"/>
      <c r="C67" s="38"/>
      <c r="D67" s="38"/>
      <c r="E67" s="38"/>
      <c r="F67" s="38"/>
      <c r="G67" s="38"/>
      <c r="H67" s="38"/>
      <c r="I67" s="38"/>
      <c r="J67" s="38"/>
      <c r="K67" s="39"/>
      <c r="M67" s="24"/>
      <c r="N67" s="25"/>
      <c r="O67" s="25"/>
      <c r="P67" s="25"/>
      <c r="Q67" s="25"/>
      <c r="R67" s="25"/>
      <c r="S67" s="25"/>
      <c r="T67" s="26"/>
    </row>
    <row r="68" spans="2:20">
      <c r="B68" s="37"/>
      <c r="C68" s="38"/>
      <c r="D68" s="38"/>
      <c r="E68" s="38"/>
      <c r="F68" s="38"/>
      <c r="G68" s="38"/>
      <c r="H68" s="38"/>
      <c r="I68" s="38"/>
      <c r="J68" s="38"/>
      <c r="K68" s="39"/>
      <c r="M68" s="24"/>
      <c r="N68" s="25"/>
      <c r="O68" s="25"/>
      <c r="P68" s="25"/>
      <c r="Q68" s="25"/>
      <c r="R68" s="25"/>
      <c r="S68" s="25"/>
      <c r="T68" s="26"/>
    </row>
    <row r="69" spans="2:20">
      <c r="B69" s="37"/>
      <c r="C69" s="38"/>
      <c r="D69" s="38"/>
      <c r="E69" s="38"/>
      <c r="F69" s="38"/>
      <c r="G69" s="38"/>
      <c r="H69" s="38"/>
      <c r="I69" s="38"/>
      <c r="J69" s="38"/>
      <c r="K69" s="39"/>
      <c r="M69" s="24"/>
      <c r="N69" s="25"/>
      <c r="O69" s="25"/>
      <c r="P69" s="25"/>
      <c r="Q69" s="25"/>
      <c r="R69" s="25"/>
      <c r="S69" s="25"/>
      <c r="T69" s="26"/>
    </row>
    <row r="70" spans="2:20">
      <c r="B70" s="37"/>
      <c r="C70" s="38"/>
      <c r="D70" s="38"/>
      <c r="E70" s="38"/>
      <c r="F70" s="38"/>
      <c r="G70" s="38"/>
      <c r="H70" s="38"/>
      <c r="I70" s="38"/>
      <c r="J70" s="38"/>
      <c r="K70" s="39"/>
      <c r="M70" s="24"/>
      <c r="N70" s="25"/>
      <c r="O70" s="25"/>
      <c r="P70" s="25"/>
      <c r="Q70" s="25"/>
      <c r="R70" s="25"/>
      <c r="S70" s="25"/>
      <c r="T70" s="26"/>
    </row>
    <row r="71" spans="2:20">
      <c r="B71" s="37"/>
      <c r="C71" s="38"/>
      <c r="D71" s="38"/>
      <c r="E71" s="38"/>
      <c r="F71" s="38"/>
      <c r="G71" s="38"/>
      <c r="H71" s="38"/>
      <c r="I71" s="38"/>
      <c r="J71" s="38"/>
      <c r="K71" s="39"/>
      <c r="M71" s="24"/>
      <c r="N71" s="25"/>
      <c r="O71" s="25"/>
      <c r="P71" s="25"/>
      <c r="Q71" s="25"/>
      <c r="R71" s="25"/>
      <c r="S71" s="25"/>
      <c r="T71" s="26"/>
    </row>
    <row r="72" spans="2:20">
      <c r="B72" s="37"/>
      <c r="C72" s="38"/>
      <c r="D72" s="38"/>
      <c r="E72" s="38"/>
      <c r="F72" s="38"/>
      <c r="G72" s="38"/>
      <c r="H72" s="38"/>
      <c r="I72" s="38"/>
      <c r="J72" s="38"/>
      <c r="K72" s="39"/>
      <c r="M72" s="24"/>
      <c r="N72" s="25"/>
      <c r="O72" s="25"/>
      <c r="P72" s="25"/>
      <c r="Q72" s="25"/>
      <c r="R72" s="25"/>
      <c r="S72" s="25"/>
      <c r="T72" s="26"/>
    </row>
    <row r="73" spans="2:20">
      <c r="B73" s="37"/>
      <c r="C73" s="38"/>
      <c r="D73" s="38"/>
      <c r="E73" s="38"/>
      <c r="F73" s="38"/>
      <c r="G73" s="38"/>
      <c r="H73" s="38"/>
      <c r="I73" s="38"/>
      <c r="J73" s="38"/>
      <c r="K73" s="39"/>
      <c r="M73" s="24"/>
      <c r="N73" s="25"/>
      <c r="O73" s="25"/>
      <c r="P73" s="25"/>
      <c r="Q73" s="25"/>
      <c r="R73" s="25"/>
      <c r="S73" s="25"/>
      <c r="T73" s="26"/>
    </row>
    <row r="74" spans="2:20">
      <c r="B74" s="37"/>
      <c r="C74" s="38"/>
      <c r="D74" s="38"/>
      <c r="E74" s="38"/>
      <c r="F74" s="38"/>
      <c r="G74" s="38"/>
      <c r="H74" s="38"/>
      <c r="I74" s="38"/>
      <c r="J74" s="38"/>
      <c r="K74" s="39"/>
      <c r="M74" s="24"/>
      <c r="N74" s="25"/>
      <c r="O74" s="25"/>
      <c r="P74" s="25"/>
      <c r="Q74" s="25"/>
      <c r="R74" s="25"/>
      <c r="S74" s="25"/>
      <c r="T74" s="26"/>
    </row>
    <row r="75" spans="2:20">
      <c r="B75" s="37"/>
      <c r="C75" s="38"/>
      <c r="D75" s="38"/>
      <c r="E75" s="38"/>
      <c r="F75" s="38"/>
      <c r="G75" s="38"/>
      <c r="H75" s="38"/>
      <c r="I75" s="38"/>
      <c r="J75" s="38"/>
      <c r="K75" s="39"/>
      <c r="M75" s="24"/>
      <c r="N75" s="25"/>
      <c r="O75" s="25"/>
      <c r="P75" s="25"/>
      <c r="Q75" s="25"/>
      <c r="R75" s="25"/>
      <c r="S75" s="25"/>
      <c r="T75" s="26"/>
    </row>
    <row r="76" spans="2:20">
      <c r="B76" s="37"/>
      <c r="C76" s="38"/>
      <c r="D76" s="38"/>
      <c r="E76" s="38"/>
      <c r="F76" s="38"/>
      <c r="G76" s="38"/>
      <c r="H76" s="38"/>
      <c r="I76" s="38"/>
      <c r="J76" s="38"/>
      <c r="K76" s="39"/>
      <c r="M76" s="24"/>
      <c r="N76" s="25"/>
      <c r="O76" s="25"/>
      <c r="P76" s="25"/>
      <c r="Q76" s="25"/>
      <c r="R76" s="25"/>
      <c r="S76" s="25"/>
      <c r="T76" s="26"/>
    </row>
    <row r="77" spans="2:20" ht="15" thickBot="1">
      <c r="B77" s="37"/>
      <c r="C77" s="38"/>
      <c r="D77" s="38"/>
      <c r="E77" s="38"/>
      <c r="F77" s="38"/>
      <c r="G77" s="38"/>
      <c r="H77" s="38"/>
      <c r="I77" s="38"/>
      <c r="J77" s="38"/>
      <c r="K77" s="39"/>
      <c r="M77" s="27"/>
      <c r="N77" s="28"/>
      <c r="O77" s="28"/>
      <c r="P77" s="28"/>
      <c r="Q77" s="28"/>
      <c r="R77" s="28"/>
      <c r="S77" s="28"/>
      <c r="T77" s="29"/>
    </row>
    <row r="78" spans="2:20">
      <c r="B78" s="34">
        <v>15</v>
      </c>
      <c r="C78" s="35" t="s">
        <v>58</v>
      </c>
      <c r="D78" s="35"/>
      <c r="E78" s="35"/>
      <c r="F78" s="35"/>
      <c r="G78" s="35"/>
      <c r="H78" s="35"/>
      <c r="I78" s="35"/>
      <c r="J78" s="35"/>
      <c r="K78" s="36"/>
      <c r="M78" s="24">
        <v>16</v>
      </c>
      <c r="N78" s="25" t="s">
        <v>64</v>
      </c>
      <c r="O78" s="25"/>
      <c r="P78" s="25"/>
      <c r="Q78" s="25"/>
      <c r="R78" s="25"/>
      <c r="S78" s="25"/>
      <c r="T78" s="26"/>
    </row>
    <row r="79" spans="2:20">
      <c r="B79" s="37"/>
      <c r="C79" s="38" t="s">
        <v>59</v>
      </c>
      <c r="D79" s="38"/>
      <c r="E79" s="38"/>
      <c r="F79" s="38"/>
      <c r="G79" s="38"/>
      <c r="H79" s="38"/>
      <c r="I79" s="38"/>
      <c r="J79" s="38"/>
      <c r="K79" s="39"/>
      <c r="M79" s="24"/>
      <c r="N79" s="25" t="s">
        <v>65</v>
      </c>
      <c r="O79" s="25"/>
      <c r="P79" s="25"/>
      <c r="Q79" s="25"/>
      <c r="R79" s="25"/>
      <c r="S79" s="25"/>
      <c r="T79" s="26"/>
    </row>
    <row r="80" spans="2:20">
      <c r="B80" s="37"/>
      <c r="C80" s="38"/>
      <c r="D80" s="38"/>
      <c r="E80" s="38"/>
      <c r="F80" s="38"/>
      <c r="G80" s="38"/>
      <c r="H80" s="38"/>
      <c r="I80" s="38"/>
      <c r="J80" s="38"/>
      <c r="K80" s="39"/>
      <c r="M80" s="24"/>
      <c r="N80" s="25" t="s">
        <v>66</v>
      </c>
      <c r="O80" s="25"/>
      <c r="P80" s="25"/>
      <c r="Q80" s="25"/>
      <c r="R80" s="25"/>
      <c r="S80" s="25"/>
      <c r="T80" s="26"/>
    </row>
    <row r="81" spans="2:20">
      <c r="B81" s="37"/>
      <c r="C81" s="38"/>
      <c r="D81" s="38"/>
      <c r="E81" s="38"/>
      <c r="F81" s="38"/>
      <c r="G81" s="38"/>
      <c r="H81" s="38"/>
      <c r="I81" s="38"/>
      <c r="J81" s="38"/>
      <c r="K81" s="39"/>
      <c r="M81" s="24"/>
      <c r="N81" s="19"/>
      <c r="O81" s="25"/>
      <c r="P81" s="25"/>
      <c r="Q81" s="25"/>
      <c r="R81" s="25"/>
      <c r="S81" s="25"/>
      <c r="T81" s="26"/>
    </row>
    <row r="82" spans="2:20" ht="15" thickBot="1">
      <c r="B82" s="37" t="s">
        <v>10</v>
      </c>
      <c r="C82" s="38" t="s">
        <v>60</v>
      </c>
      <c r="D82" s="38"/>
      <c r="E82" s="38"/>
      <c r="F82" s="38"/>
      <c r="G82" s="38"/>
      <c r="H82" s="38"/>
      <c r="I82" s="38"/>
      <c r="J82" s="38"/>
      <c r="K82" s="39"/>
      <c r="M82" s="24" t="s">
        <v>10</v>
      </c>
      <c r="N82" s="25" t="s">
        <v>68</v>
      </c>
      <c r="O82" s="25"/>
      <c r="P82" s="25"/>
      <c r="Q82" s="25"/>
      <c r="R82" s="25"/>
      <c r="S82" s="25"/>
      <c r="T82" s="26"/>
    </row>
    <row r="83" spans="2:20" ht="15" thickBot="1">
      <c r="B83" s="37" t="s">
        <v>7</v>
      </c>
      <c r="C83" s="38" t="s">
        <v>61</v>
      </c>
      <c r="D83" s="38"/>
      <c r="E83" s="38"/>
      <c r="F83" s="38"/>
      <c r="G83" s="38"/>
      <c r="H83" s="38"/>
      <c r="I83" s="38"/>
      <c r="J83" s="33"/>
      <c r="K83" s="39"/>
      <c r="M83" s="24" t="s">
        <v>7</v>
      </c>
      <c r="N83" s="25" t="s">
        <v>67</v>
      </c>
      <c r="O83" s="25"/>
      <c r="P83" s="25"/>
      <c r="Q83" s="25"/>
      <c r="R83" s="20"/>
      <c r="S83" s="25"/>
      <c r="T83" s="26"/>
    </row>
    <row r="84" spans="2:20">
      <c r="B84" s="37" t="s">
        <v>11</v>
      </c>
      <c r="C84" s="38" t="s">
        <v>62</v>
      </c>
      <c r="D84" s="38"/>
      <c r="E84" s="38"/>
      <c r="F84" s="38"/>
      <c r="G84" s="38"/>
      <c r="H84" s="38"/>
      <c r="I84" s="38"/>
      <c r="J84" s="38"/>
      <c r="K84" s="39"/>
      <c r="M84" s="24" t="s">
        <v>11</v>
      </c>
      <c r="N84" s="25" t="s">
        <v>69</v>
      </c>
      <c r="O84" s="25"/>
      <c r="P84" s="25"/>
      <c r="Q84" s="25"/>
      <c r="R84" s="25"/>
      <c r="S84" s="25"/>
      <c r="T84" s="26"/>
    </row>
    <row r="85" spans="2:20">
      <c r="B85" s="37" t="s">
        <v>12</v>
      </c>
      <c r="C85" s="38" t="s">
        <v>63</v>
      </c>
      <c r="D85" s="38"/>
      <c r="E85" s="38"/>
      <c r="F85" s="38"/>
      <c r="G85" s="38"/>
      <c r="H85" s="38"/>
      <c r="I85" s="38"/>
      <c r="J85" s="38"/>
      <c r="K85" s="39"/>
      <c r="M85" s="24" t="s">
        <v>12</v>
      </c>
      <c r="N85" s="25" t="s">
        <v>70</v>
      </c>
      <c r="O85" s="25"/>
      <c r="P85" s="25"/>
      <c r="Q85" s="25"/>
      <c r="R85" s="25"/>
      <c r="S85" s="25"/>
      <c r="T85" s="26"/>
    </row>
    <row r="86" spans="2:20">
      <c r="B86" s="37"/>
      <c r="C86" s="38"/>
      <c r="D86" s="38"/>
      <c r="E86" s="38"/>
      <c r="F86" s="38"/>
      <c r="G86" s="38"/>
      <c r="H86" s="38"/>
      <c r="I86" s="38"/>
      <c r="J86" s="38"/>
      <c r="K86" s="39"/>
      <c r="M86" s="24"/>
      <c r="N86" s="25"/>
      <c r="O86" s="25"/>
      <c r="P86" s="25"/>
      <c r="Q86" s="25"/>
      <c r="R86" s="25"/>
      <c r="S86" s="25"/>
      <c r="T86" s="26"/>
    </row>
    <row r="87" spans="2:20" ht="15" thickBot="1">
      <c r="B87" s="40"/>
      <c r="C87" s="41"/>
      <c r="D87" s="41"/>
      <c r="E87" s="41"/>
      <c r="F87" s="41"/>
      <c r="G87" s="41"/>
      <c r="H87" s="41"/>
      <c r="I87" s="41"/>
      <c r="J87" s="41"/>
      <c r="K87" s="42"/>
      <c r="M87" s="24"/>
      <c r="N87" s="25"/>
      <c r="O87" s="25"/>
      <c r="P87" s="25"/>
      <c r="Q87" s="25"/>
      <c r="R87" s="25"/>
      <c r="S87" s="25"/>
      <c r="T87" s="26"/>
    </row>
    <row r="88" spans="2:20">
      <c r="B88" s="34">
        <v>17</v>
      </c>
      <c r="C88" s="35" t="s">
        <v>180</v>
      </c>
      <c r="D88" s="35"/>
      <c r="E88" s="35"/>
      <c r="F88" s="35"/>
      <c r="G88" s="35"/>
      <c r="H88" s="35"/>
      <c r="I88" s="35"/>
      <c r="J88" s="35"/>
      <c r="K88" s="36"/>
      <c r="M88" s="21">
        <v>18</v>
      </c>
      <c r="N88" s="22" t="s">
        <v>75</v>
      </c>
      <c r="O88" s="22"/>
      <c r="P88" s="22"/>
      <c r="Q88" s="22"/>
      <c r="R88" s="22"/>
      <c r="S88" s="22"/>
      <c r="T88" s="23"/>
    </row>
    <row r="89" spans="2:20">
      <c r="B89" s="37"/>
      <c r="C89" s="38"/>
      <c r="D89" s="38"/>
      <c r="E89" s="38"/>
      <c r="F89" s="38"/>
      <c r="G89" s="38"/>
      <c r="H89" s="38"/>
      <c r="I89" s="38"/>
      <c r="J89" s="38"/>
      <c r="K89" s="39"/>
      <c r="M89" s="24"/>
      <c r="N89" s="25" t="s">
        <v>76</v>
      </c>
      <c r="O89" s="25"/>
      <c r="P89" s="25"/>
      <c r="Q89" s="25"/>
      <c r="R89" s="25"/>
      <c r="S89" s="25"/>
      <c r="T89" s="26"/>
    </row>
    <row r="90" spans="2:20">
      <c r="B90" s="37"/>
      <c r="C90" s="38"/>
      <c r="D90" s="38"/>
      <c r="E90" s="38"/>
      <c r="F90" s="38"/>
      <c r="G90" s="38"/>
      <c r="H90" s="38"/>
      <c r="I90" s="38"/>
      <c r="J90" s="38"/>
      <c r="K90" s="39"/>
      <c r="M90" s="24"/>
      <c r="N90" s="25"/>
      <c r="O90" s="25"/>
      <c r="P90" s="25"/>
      <c r="Q90" s="25"/>
      <c r="R90" s="25"/>
      <c r="S90" s="25"/>
      <c r="T90" s="26"/>
    </row>
    <row r="91" spans="2:20" ht="15" thickBot="1">
      <c r="B91" s="37" t="s">
        <v>10</v>
      </c>
      <c r="C91" s="38" t="s">
        <v>71</v>
      </c>
      <c r="D91" s="38"/>
      <c r="E91" s="38"/>
      <c r="F91" s="38"/>
      <c r="G91" s="38"/>
      <c r="H91" s="38"/>
      <c r="I91" s="38"/>
      <c r="J91" s="38"/>
      <c r="K91" s="39"/>
      <c r="M91" s="24" t="s">
        <v>10</v>
      </c>
      <c r="N91" s="25" t="s">
        <v>77</v>
      </c>
      <c r="O91" s="25"/>
      <c r="P91" s="25"/>
      <c r="Q91" s="25"/>
      <c r="R91" s="25"/>
      <c r="S91" s="25"/>
      <c r="T91" s="26"/>
    </row>
    <row r="92" spans="2:20" ht="15" thickBot="1">
      <c r="B92" s="37" t="s">
        <v>7</v>
      </c>
      <c r="C92" s="38" t="s">
        <v>73</v>
      </c>
      <c r="D92" s="38"/>
      <c r="E92" s="38"/>
      <c r="F92" s="38"/>
      <c r="G92" s="38"/>
      <c r="H92" s="38"/>
      <c r="I92" s="38"/>
      <c r="J92" s="33"/>
      <c r="K92" s="39"/>
      <c r="M92" s="24" t="s">
        <v>7</v>
      </c>
      <c r="N92" s="25" t="s">
        <v>79</v>
      </c>
      <c r="O92" s="25"/>
      <c r="P92" s="25"/>
      <c r="Q92" s="25"/>
      <c r="R92" s="20"/>
      <c r="S92" s="25"/>
      <c r="T92" s="26"/>
    </row>
    <row r="93" spans="2:20">
      <c r="B93" s="37" t="s">
        <v>11</v>
      </c>
      <c r="C93" s="38" t="s">
        <v>74</v>
      </c>
      <c r="D93" s="38"/>
      <c r="E93" s="38"/>
      <c r="F93" s="38"/>
      <c r="G93" s="38"/>
      <c r="H93" s="38"/>
      <c r="I93" s="38"/>
      <c r="J93" s="38"/>
      <c r="K93" s="39"/>
      <c r="M93" s="24" t="s">
        <v>11</v>
      </c>
      <c r="N93" s="25" t="s">
        <v>80</v>
      </c>
      <c r="O93" s="25"/>
      <c r="P93" s="25"/>
      <c r="Q93" s="25"/>
      <c r="R93" s="25"/>
      <c r="S93" s="25"/>
      <c r="T93" s="26"/>
    </row>
    <row r="94" spans="2:20">
      <c r="B94" s="37" t="s">
        <v>12</v>
      </c>
      <c r="C94" s="38" t="s">
        <v>72</v>
      </c>
      <c r="D94" s="38"/>
      <c r="E94" s="38"/>
      <c r="F94" s="38"/>
      <c r="G94" s="38"/>
      <c r="H94" s="38"/>
      <c r="I94" s="38"/>
      <c r="J94" s="38"/>
      <c r="K94" s="39"/>
      <c r="M94" s="24" t="s">
        <v>12</v>
      </c>
      <c r="N94" s="25" t="s">
        <v>78</v>
      </c>
      <c r="O94" s="25"/>
      <c r="P94" s="25"/>
      <c r="Q94" s="25"/>
      <c r="R94" s="25"/>
      <c r="S94" s="25"/>
      <c r="T94" s="26"/>
    </row>
    <row r="95" spans="2:20">
      <c r="B95" s="37"/>
      <c r="C95" s="38"/>
      <c r="D95" s="38"/>
      <c r="E95" s="38"/>
      <c r="F95" s="38"/>
      <c r="G95" s="38"/>
      <c r="H95" s="38"/>
      <c r="I95" s="38"/>
      <c r="J95" s="38"/>
      <c r="K95" s="39"/>
      <c r="M95" s="24"/>
      <c r="N95" s="25"/>
      <c r="O95" s="25"/>
      <c r="P95" s="25"/>
      <c r="Q95" s="25"/>
      <c r="R95" s="25"/>
      <c r="S95" s="25"/>
      <c r="T95" s="26"/>
    </row>
    <row r="96" spans="2:20" ht="15" thickBot="1">
      <c r="B96" s="40"/>
      <c r="C96" s="41"/>
      <c r="D96" s="41"/>
      <c r="E96" s="41"/>
      <c r="F96" s="41"/>
      <c r="G96" s="41"/>
      <c r="H96" s="41"/>
      <c r="I96" s="41"/>
      <c r="J96" s="41"/>
      <c r="K96" s="42"/>
      <c r="M96" s="27"/>
      <c r="N96" s="28"/>
      <c r="O96" s="28"/>
      <c r="P96" s="28"/>
      <c r="Q96" s="28"/>
      <c r="R96" s="28"/>
      <c r="S96" s="28"/>
      <c r="T96" s="29"/>
    </row>
    <row r="97" spans="2:20">
      <c r="B97" s="34">
        <v>19</v>
      </c>
      <c r="C97" s="35" t="s">
        <v>81</v>
      </c>
      <c r="D97" s="35"/>
      <c r="E97" s="35"/>
      <c r="F97" s="35"/>
      <c r="G97" s="35"/>
      <c r="H97" s="35"/>
      <c r="I97" s="35"/>
      <c r="J97" s="35"/>
      <c r="K97" s="36"/>
      <c r="M97" s="34">
        <v>20</v>
      </c>
      <c r="N97" s="111" t="s">
        <v>87</v>
      </c>
      <c r="O97" s="35"/>
      <c r="P97" s="35"/>
      <c r="Q97" s="35"/>
      <c r="R97" s="35"/>
      <c r="S97" s="35"/>
      <c r="T97" s="36"/>
    </row>
    <row r="98" spans="2:20">
      <c r="B98" s="37"/>
      <c r="C98" s="38" t="s">
        <v>82</v>
      </c>
      <c r="D98" s="38"/>
      <c r="E98" s="38"/>
      <c r="F98" s="38"/>
      <c r="G98" s="38"/>
      <c r="H98" s="38"/>
      <c r="I98" s="38"/>
      <c r="J98" s="38"/>
      <c r="K98" s="39"/>
      <c r="M98" s="37"/>
      <c r="N98" s="111" t="s">
        <v>88</v>
      </c>
      <c r="O98" s="38"/>
      <c r="P98" s="38"/>
      <c r="Q98" s="38"/>
      <c r="R98" s="38"/>
      <c r="S98" s="38"/>
      <c r="T98" s="39"/>
    </row>
    <row r="99" spans="2:20" ht="15" thickBot="1">
      <c r="B99" s="37"/>
      <c r="C99" s="38"/>
      <c r="D99" s="38"/>
      <c r="E99" s="38"/>
      <c r="F99" s="38"/>
      <c r="G99" s="38"/>
      <c r="H99" s="38"/>
      <c r="I99" s="38"/>
      <c r="J99" s="43"/>
      <c r="K99" s="39"/>
      <c r="M99" s="37"/>
      <c r="N99" s="111" t="s">
        <v>436</v>
      </c>
      <c r="O99" s="38"/>
      <c r="P99" s="38"/>
      <c r="Q99" s="38"/>
      <c r="R99" s="38"/>
      <c r="S99" s="38"/>
      <c r="T99" s="39"/>
    </row>
    <row r="100" spans="2:20" ht="15" thickBot="1">
      <c r="B100" s="37" t="s">
        <v>10</v>
      </c>
      <c r="C100" s="38" t="s">
        <v>83</v>
      </c>
      <c r="D100" s="38"/>
      <c r="E100" s="38"/>
      <c r="F100" s="38"/>
      <c r="G100" s="38"/>
      <c r="H100" s="38"/>
      <c r="I100" s="38"/>
      <c r="J100" s="33"/>
      <c r="K100" s="39"/>
      <c r="M100" s="37"/>
      <c r="N100" s="38"/>
      <c r="O100" s="38"/>
      <c r="P100" s="38"/>
      <c r="Q100" s="38"/>
      <c r="R100" s="38"/>
      <c r="S100" s="38"/>
      <c r="T100" s="39"/>
    </row>
    <row r="101" spans="2:20" ht="15" thickBot="1">
      <c r="B101" s="37" t="s">
        <v>7</v>
      </c>
      <c r="C101" s="38" t="s">
        <v>84</v>
      </c>
      <c r="D101" s="38"/>
      <c r="E101" s="38"/>
      <c r="F101" s="38"/>
      <c r="G101" s="38"/>
      <c r="H101" s="38"/>
      <c r="I101" s="38"/>
      <c r="J101" s="33"/>
      <c r="K101" s="39"/>
      <c r="M101" s="37" t="s">
        <v>10</v>
      </c>
      <c r="N101" s="111" t="s">
        <v>432</v>
      </c>
      <c r="O101" s="38"/>
      <c r="P101" s="38"/>
      <c r="Q101" s="38"/>
      <c r="R101" s="38"/>
      <c r="S101" s="106"/>
      <c r="T101" s="39"/>
    </row>
    <row r="102" spans="2:20" ht="15" thickBot="1">
      <c r="B102" s="37" t="s">
        <v>11</v>
      </c>
      <c r="C102" s="38" t="s">
        <v>85</v>
      </c>
      <c r="D102" s="38"/>
      <c r="E102" s="38"/>
      <c r="F102" s="38"/>
      <c r="G102" s="38"/>
      <c r="H102" s="38"/>
      <c r="I102" s="38"/>
      <c r="J102" s="33"/>
      <c r="K102" s="39"/>
      <c r="M102" s="37" t="s">
        <v>7</v>
      </c>
      <c r="N102" s="111" t="s">
        <v>433</v>
      </c>
      <c r="O102" s="38"/>
      <c r="P102" s="38"/>
      <c r="Q102" s="38"/>
      <c r="R102" s="38"/>
      <c r="S102" s="106"/>
      <c r="T102" s="39"/>
    </row>
    <row r="103" spans="2:20" ht="15" thickBot="1">
      <c r="B103" s="37" t="s">
        <v>12</v>
      </c>
      <c r="C103" s="38" t="s">
        <v>86</v>
      </c>
      <c r="D103" s="38"/>
      <c r="E103" s="38"/>
      <c r="F103" s="38"/>
      <c r="G103" s="38"/>
      <c r="H103" s="38"/>
      <c r="I103" s="38"/>
      <c r="J103" s="33"/>
      <c r="K103" s="39"/>
      <c r="M103" s="37" t="s">
        <v>11</v>
      </c>
      <c r="N103" s="111" t="s">
        <v>434</v>
      </c>
      <c r="O103" s="38"/>
      <c r="P103" s="38"/>
      <c r="Q103" s="38"/>
      <c r="R103" s="38"/>
      <c r="S103" s="106"/>
      <c r="T103" s="39"/>
    </row>
    <row r="104" spans="2:20" ht="15" thickBot="1">
      <c r="B104" s="37"/>
      <c r="C104" s="38"/>
      <c r="D104" s="38"/>
      <c r="E104" s="38"/>
      <c r="F104" s="38"/>
      <c r="G104" s="38"/>
      <c r="H104" s="38"/>
      <c r="I104" s="38"/>
      <c r="J104" s="38"/>
      <c r="K104" s="39"/>
      <c r="M104" s="37" t="s">
        <v>12</v>
      </c>
      <c r="N104" s="111" t="s">
        <v>435</v>
      </c>
      <c r="O104" s="38"/>
      <c r="P104" s="38"/>
      <c r="Q104" s="38"/>
      <c r="R104" s="38"/>
      <c r="S104" s="106"/>
      <c r="T104" s="39"/>
    </row>
    <row r="105" spans="2:20" ht="15" thickBot="1">
      <c r="B105" s="40"/>
      <c r="C105" s="41"/>
      <c r="D105" s="41"/>
      <c r="E105" s="41"/>
      <c r="F105" s="41"/>
      <c r="G105" s="41"/>
      <c r="H105" s="41"/>
      <c r="I105" s="41"/>
      <c r="J105" s="41"/>
      <c r="K105" s="42"/>
      <c r="M105" s="40"/>
      <c r="N105" s="41"/>
      <c r="O105" s="41"/>
      <c r="P105" s="41"/>
      <c r="Q105" s="41"/>
      <c r="R105" s="41"/>
      <c r="S105" s="41"/>
      <c r="T105" s="42"/>
    </row>
  </sheetData>
  <dataValidations count="4">
    <dataValidation type="list" allowBlank="1" showInputMessage="1" showErrorMessage="1" sqref="C10:C13">
      <formula1>"Mouse, Monitor, Keyboard, Computer"</formula1>
    </dataValidation>
    <dataValidation type="list" allowBlank="1" showInputMessage="1" showErrorMessage="1" sqref="R11 J18 R18 J26 R26 R35 R44 R53 R63 R83 R92 J92 J83 J63 J53 J44 J35">
      <formula1>"a,b,c,d"</formula1>
    </dataValidation>
    <dataValidation type="list" allowBlank="1" showInputMessage="1" showErrorMessage="1" sqref="J100:J103">
      <formula1>"Show, Not show"</formula1>
    </dataValidation>
    <dataValidation type="list" allowBlank="1" showInputMessage="1" showErrorMessage="1" sqref="S101:S104">
      <formula1>"NOT include, Include"</formula1>
    </dataValidation>
  </dataValidations>
  <pageMargins left="0.7" right="0.7" top="0.75" bottom="0.75" header="0.3" footer="0.3"/>
  <pageSetup paperSize="9" scale="47" fitToHeight="0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97"/>
  <sheetViews>
    <sheetView showGridLines="0" topLeftCell="A52" zoomScale="78" zoomScaleNormal="78" zoomScalePageLayoutView="78" workbookViewId="0">
      <selection activeCell="J89" sqref="J89"/>
    </sheetView>
  </sheetViews>
  <sheetFormatPr baseColWidth="10" defaultColWidth="8.83203125" defaultRowHeight="14" x14ac:dyDescent="0"/>
  <cols>
    <col min="9" max="9" width="19.5" customWidth="1"/>
    <col min="11" max="11" width="8.83203125" style="51"/>
    <col min="12" max="12" width="8.83203125" style="53"/>
    <col min="13" max="13" width="8.83203125" style="51"/>
    <col min="14" max="15" width="8.83203125" style="52"/>
    <col min="20" max="21" width="8.83203125" style="53"/>
    <col min="22" max="22" width="6.1640625" customWidth="1"/>
    <col min="27" max="27" width="19.5" customWidth="1"/>
  </cols>
  <sheetData>
    <row r="7" spans="2:22" ht="15" thickBot="1"/>
    <row r="8" spans="2:22">
      <c r="B8" s="107">
        <v>1</v>
      </c>
      <c r="C8" s="108" t="s">
        <v>343</v>
      </c>
      <c r="D8" s="108"/>
      <c r="E8" s="108"/>
      <c r="F8" s="108"/>
      <c r="G8" s="108"/>
      <c r="H8" s="108"/>
      <c r="I8" s="108"/>
      <c r="J8" s="108"/>
      <c r="K8" s="109"/>
      <c r="M8" s="107">
        <v>2</v>
      </c>
      <c r="N8" s="108" t="s">
        <v>352</v>
      </c>
      <c r="O8" s="108"/>
      <c r="P8" s="108"/>
      <c r="Q8" s="108"/>
      <c r="R8" s="108"/>
      <c r="S8" s="108"/>
      <c r="T8" s="108"/>
      <c r="U8" s="108"/>
      <c r="V8" s="109"/>
    </row>
    <row r="9" spans="2:22">
      <c r="B9" s="110"/>
      <c r="C9" s="111" t="s">
        <v>344</v>
      </c>
      <c r="D9" s="111"/>
      <c r="E9" s="111"/>
      <c r="F9" s="111"/>
      <c r="G9" s="111"/>
      <c r="H9" s="111"/>
      <c r="I9" s="111"/>
      <c r="J9" s="111"/>
      <c r="K9" s="112"/>
      <c r="M9" s="110"/>
      <c r="N9" s="111"/>
      <c r="O9" s="111"/>
      <c r="P9" s="111"/>
      <c r="Q9" s="111"/>
      <c r="R9" s="111"/>
      <c r="S9" s="111"/>
      <c r="T9" s="111"/>
      <c r="U9" s="111"/>
      <c r="V9" s="112"/>
    </row>
    <row r="10" spans="2:22" ht="15" thickBot="1">
      <c r="B10" s="110"/>
      <c r="C10" s="111" t="s">
        <v>346</v>
      </c>
      <c r="D10" s="111"/>
      <c r="E10" s="111"/>
      <c r="F10" s="111"/>
      <c r="G10" s="111"/>
      <c r="H10" s="111"/>
      <c r="I10" s="111" t="s">
        <v>345</v>
      </c>
      <c r="J10" s="111"/>
      <c r="K10" s="112"/>
      <c r="M10" s="110"/>
      <c r="N10" s="111"/>
      <c r="O10" s="111"/>
      <c r="P10" s="111"/>
      <c r="Q10" s="111"/>
      <c r="R10" s="111"/>
      <c r="S10" s="111"/>
      <c r="T10" s="111"/>
      <c r="U10" s="111"/>
      <c r="V10" s="112"/>
    </row>
    <row r="11" spans="2:22" ht="15" thickBot="1">
      <c r="B11" s="110" t="s">
        <v>10</v>
      </c>
      <c r="C11" s="116" t="s">
        <v>347</v>
      </c>
      <c r="D11" s="111"/>
      <c r="E11" s="111"/>
      <c r="F11" s="111"/>
      <c r="G11" s="111"/>
      <c r="H11" s="111"/>
      <c r="I11" s="117"/>
      <c r="J11" s="111"/>
      <c r="K11" s="112"/>
      <c r="M11" s="110"/>
      <c r="N11" s="111"/>
      <c r="O11" s="111"/>
      <c r="P11" s="111"/>
      <c r="Q11" s="111"/>
      <c r="R11" s="111"/>
      <c r="S11" s="111"/>
      <c r="T11" s="111"/>
      <c r="U11" s="111"/>
      <c r="V11" s="112"/>
    </row>
    <row r="12" spans="2:22" ht="15" thickBot="1">
      <c r="B12" s="110" t="s">
        <v>7</v>
      </c>
      <c r="C12" s="116" t="s">
        <v>348</v>
      </c>
      <c r="D12" s="111"/>
      <c r="E12" s="111"/>
      <c r="F12" s="111"/>
      <c r="G12" s="111"/>
      <c r="H12" s="111"/>
      <c r="I12" s="117"/>
      <c r="J12" s="111"/>
      <c r="K12" s="112"/>
      <c r="M12" s="110" t="s">
        <v>10</v>
      </c>
      <c r="N12" s="111" t="s">
        <v>353</v>
      </c>
      <c r="O12" s="111"/>
      <c r="P12" s="111"/>
      <c r="Q12" s="111"/>
      <c r="R12" s="111"/>
      <c r="S12" s="111"/>
      <c r="T12" s="111"/>
      <c r="U12" s="111"/>
      <c r="V12" s="112"/>
    </row>
    <row r="13" spans="2:22" ht="15" thickBot="1">
      <c r="B13" s="110" t="s">
        <v>11</v>
      </c>
      <c r="C13" s="116" t="s">
        <v>349</v>
      </c>
      <c r="D13" s="111"/>
      <c r="E13" s="111"/>
      <c r="F13" s="111"/>
      <c r="G13" s="111"/>
      <c r="H13" s="111"/>
      <c r="I13" s="106"/>
      <c r="J13" s="111"/>
      <c r="K13" s="112"/>
      <c r="M13" s="110" t="s">
        <v>7</v>
      </c>
      <c r="N13" s="111" t="s">
        <v>354</v>
      </c>
      <c r="O13" s="111"/>
      <c r="P13" s="111"/>
      <c r="Q13" s="111"/>
      <c r="R13" s="111"/>
      <c r="S13" s="111"/>
      <c r="T13" s="111"/>
      <c r="U13" s="106"/>
      <c r="V13" s="112"/>
    </row>
    <row r="14" spans="2:22" ht="15" thickBot="1">
      <c r="B14" s="110" t="s">
        <v>12</v>
      </c>
      <c r="C14" s="116" t="s">
        <v>350</v>
      </c>
      <c r="D14" s="111"/>
      <c r="E14" s="111"/>
      <c r="F14" s="111"/>
      <c r="G14" s="111"/>
      <c r="H14" s="111"/>
      <c r="I14" s="120"/>
      <c r="J14" s="111"/>
      <c r="K14" s="112"/>
      <c r="M14" s="110" t="s">
        <v>11</v>
      </c>
      <c r="N14" s="111" t="s">
        <v>355</v>
      </c>
      <c r="O14" s="111"/>
      <c r="P14" s="111"/>
      <c r="Q14" s="111"/>
      <c r="R14" s="111"/>
      <c r="S14" s="111"/>
      <c r="T14" s="111"/>
      <c r="U14" s="111"/>
      <c r="V14" s="112"/>
    </row>
    <row r="15" spans="2:22" ht="15" thickBot="1">
      <c r="B15" s="110" t="s">
        <v>89</v>
      </c>
      <c r="C15" s="111" t="s">
        <v>351</v>
      </c>
      <c r="D15" s="111"/>
      <c r="E15" s="111"/>
      <c r="F15" s="111"/>
      <c r="G15" s="111"/>
      <c r="H15" s="111"/>
      <c r="I15" s="106"/>
      <c r="J15" s="111"/>
      <c r="K15" s="112"/>
      <c r="M15" s="110" t="s">
        <v>12</v>
      </c>
      <c r="N15" s="111" t="s">
        <v>356</v>
      </c>
      <c r="O15" s="111"/>
      <c r="P15" s="111"/>
      <c r="Q15" s="111"/>
      <c r="R15" s="111"/>
      <c r="S15" s="111"/>
      <c r="T15" s="111"/>
      <c r="U15" s="111"/>
      <c r="V15" s="112"/>
    </row>
    <row r="16" spans="2:22" s="53" customFormat="1" ht="15" thickBot="1">
      <c r="B16" s="113"/>
      <c r="C16" s="114"/>
      <c r="D16" s="114"/>
      <c r="E16" s="114"/>
      <c r="F16" s="114"/>
      <c r="G16" s="114"/>
      <c r="H16" s="114"/>
      <c r="I16" s="114"/>
      <c r="J16" s="114"/>
      <c r="K16" s="115"/>
      <c r="M16" s="113"/>
      <c r="N16" s="114"/>
      <c r="O16" s="114"/>
      <c r="P16" s="114"/>
      <c r="Q16" s="114"/>
      <c r="R16" s="114"/>
      <c r="S16" s="114"/>
      <c r="T16" s="114"/>
      <c r="U16" s="114"/>
      <c r="V16" s="115"/>
    </row>
    <row r="17" spans="2:22">
      <c r="B17" s="110">
        <v>3</v>
      </c>
      <c r="C17" s="111" t="s">
        <v>357</v>
      </c>
      <c r="D17" s="111"/>
      <c r="E17" s="111"/>
      <c r="F17" s="111"/>
      <c r="G17" s="111"/>
      <c r="H17" s="111"/>
      <c r="I17" s="111"/>
      <c r="J17" s="111"/>
      <c r="K17" s="112"/>
      <c r="M17" s="110">
        <v>4</v>
      </c>
      <c r="N17" s="111" t="s">
        <v>362</v>
      </c>
      <c r="O17" s="111"/>
      <c r="P17" s="111"/>
      <c r="Q17" s="111"/>
      <c r="R17" s="111"/>
      <c r="S17" s="111"/>
      <c r="T17" s="111"/>
      <c r="U17" s="111"/>
      <c r="V17" s="112"/>
    </row>
    <row r="18" spans="2:22">
      <c r="B18" s="58"/>
      <c r="C18" s="59"/>
      <c r="D18" s="59"/>
      <c r="E18" s="59"/>
      <c r="F18" s="59"/>
      <c r="G18" s="59"/>
      <c r="H18" s="59"/>
      <c r="I18" s="59"/>
      <c r="J18" s="59"/>
      <c r="K18" s="60"/>
      <c r="M18" s="58"/>
      <c r="N18" s="59"/>
      <c r="O18" s="59"/>
      <c r="P18" s="59"/>
      <c r="Q18" s="59"/>
      <c r="R18" s="59"/>
      <c r="S18" s="59"/>
      <c r="T18" s="111"/>
      <c r="U18" s="111"/>
      <c r="V18" s="60"/>
    </row>
    <row r="19" spans="2:22" ht="15" thickBot="1">
      <c r="B19" s="58" t="s">
        <v>10</v>
      </c>
      <c r="C19" s="116" t="s">
        <v>358</v>
      </c>
      <c r="D19" s="59"/>
      <c r="E19" s="59"/>
      <c r="F19" s="59"/>
      <c r="G19" s="59"/>
      <c r="H19" s="59"/>
      <c r="I19" s="59"/>
      <c r="J19" s="59"/>
      <c r="K19" s="60"/>
      <c r="M19" s="58" t="s">
        <v>10</v>
      </c>
      <c r="N19" s="116" t="s">
        <v>363</v>
      </c>
      <c r="O19" s="59"/>
      <c r="P19" s="59"/>
      <c r="Q19" s="59"/>
      <c r="R19" s="59"/>
      <c r="S19" s="59"/>
      <c r="T19" s="111"/>
      <c r="U19" s="111"/>
      <c r="V19" s="60"/>
    </row>
    <row r="20" spans="2:22" ht="15" thickBot="1">
      <c r="B20" s="58" t="s">
        <v>7</v>
      </c>
      <c r="C20" s="116" t="s">
        <v>359</v>
      </c>
      <c r="D20" s="59"/>
      <c r="E20" s="59"/>
      <c r="F20" s="59"/>
      <c r="G20" s="59"/>
      <c r="H20" s="59"/>
      <c r="J20" s="106"/>
      <c r="K20" s="60"/>
      <c r="M20" s="58" t="s">
        <v>7</v>
      </c>
      <c r="N20" s="116" t="s">
        <v>364</v>
      </c>
      <c r="O20" s="59"/>
      <c r="P20" s="59"/>
      <c r="Q20" s="59"/>
      <c r="R20" s="59"/>
      <c r="S20" s="106"/>
      <c r="T20" s="111"/>
      <c r="V20" s="60"/>
    </row>
    <row r="21" spans="2:22">
      <c r="B21" s="58" t="s">
        <v>11</v>
      </c>
      <c r="C21" s="116" t="s">
        <v>360</v>
      </c>
      <c r="D21" s="59"/>
      <c r="E21" s="59"/>
      <c r="F21" s="59"/>
      <c r="G21" s="59"/>
      <c r="H21" s="59"/>
      <c r="I21" s="59"/>
      <c r="J21" s="59"/>
      <c r="K21" s="60"/>
      <c r="L21" s="51"/>
      <c r="M21" s="58" t="s">
        <v>11</v>
      </c>
      <c r="N21" s="116" t="s">
        <v>365</v>
      </c>
      <c r="O21" s="59"/>
      <c r="P21" s="59"/>
      <c r="Q21" s="59"/>
      <c r="R21" s="59"/>
      <c r="S21" s="59"/>
      <c r="T21" s="111"/>
      <c r="U21" s="111"/>
      <c r="V21" s="60"/>
    </row>
    <row r="22" spans="2:22">
      <c r="B22" s="58" t="s">
        <v>12</v>
      </c>
      <c r="C22" s="116" t="s">
        <v>361</v>
      </c>
      <c r="D22" s="59"/>
      <c r="E22" s="59"/>
      <c r="F22" s="59"/>
      <c r="G22" s="59"/>
      <c r="H22" s="59"/>
      <c r="I22" s="59"/>
      <c r="J22" s="59"/>
      <c r="K22" s="60"/>
      <c r="L22" s="51"/>
      <c r="M22" s="58" t="s">
        <v>12</v>
      </c>
      <c r="N22" s="116" t="s">
        <v>366</v>
      </c>
      <c r="O22" s="59"/>
      <c r="P22" s="59"/>
      <c r="Q22" s="59"/>
      <c r="R22" s="59"/>
      <c r="S22" s="59"/>
      <c r="T22" s="111"/>
      <c r="U22" s="111"/>
      <c r="V22" s="60"/>
    </row>
    <row r="23" spans="2:22" ht="15" thickBot="1">
      <c r="B23" s="61"/>
      <c r="C23" s="62"/>
      <c r="D23" s="62"/>
      <c r="E23" s="62"/>
      <c r="F23" s="62"/>
      <c r="G23" s="62"/>
      <c r="H23" s="62"/>
      <c r="I23" s="62"/>
      <c r="J23" s="62"/>
      <c r="K23" s="63"/>
      <c r="L23"/>
      <c r="M23" s="61"/>
      <c r="N23" s="62"/>
      <c r="O23" s="62"/>
      <c r="P23" s="62"/>
      <c r="Q23" s="62"/>
      <c r="R23" s="62"/>
      <c r="S23" s="62"/>
      <c r="T23" s="114"/>
      <c r="U23" s="114"/>
      <c r="V23" s="63"/>
    </row>
    <row r="24" spans="2:22">
      <c r="B24" s="55">
        <v>5</v>
      </c>
      <c r="C24" s="56" t="s">
        <v>367</v>
      </c>
      <c r="D24" s="56"/>
      <c r="E24" s="56"/>
      <c r="F24" s="56"/>
      <c r="G24" s="56"/>
      <c r="H24" s="56"/>
      <c r="I24" s="56"/>
      <c r="J24" s="56"/>
      <c r="K24" s="57"/>
      <c r="L24"/>
      <c r="M24" s="107">
        <v>6</v>
      </c>
      <c r="N24" s="108" t="s">
        <v>195</v>
      </c>
      <c r="O24" s="108"/>
      <c r="P24" s="108"/>
      <c r="Q24" s="108"/>
      <c r="R24" s="108"/>
      <c r="S24" s="108"/>
      <c r="T24" s="108"/>
      <c r="U24" s="108"/>
      <c r="V24" s="109"/>
    </row>
    <row r="25" spans="2:22">
      <c r="B25" s="58"/>
      <c r="C25" s="59"/>
      <c r="D25" s="59"/>
      <c r="E25" s="59"/>
      <c r="F25" s="59"/>
      <c r="G25" s="59"/>
      <c r="H25" s="59"/>
      <c r="I25" s="59"/>
      <c r="J25" s="59"/>
      <c r="K25" s="60"/>
      <c r="L25"/>
      <c r="M25" s="110"/>
      <c r="N25" s="111" t="s">
        <v>196</v>
      </c>
      <c r="O25" s="111"/>
      <c r="P25" s="111"/>
      <c r="Q25" s="111"/>
      <c r="R25" s="111"/>
      <c r="S25" s="111"/>
      <c r="T25" s="111"/>
      <c r="U25" s="111"/>
      <c r="V25" s="112"/>
    </row>
    <row r="26" spans="2:22" ht="15" thickBot="1">
      <c r="B26" s="58" t="s">
        <v>10</v>
      </c>
      <c r="C26" s="116" t="s">
        <v>368</v>
      </c>
      <c r="D26" s="59"/>
      <c r="E26" s="59"/>
      <c r="F26" s="59"/>
      <c r="G26" s="59"/>
      <c r="H26" s="59"/>
      <c r="I26" s="59"/>
      <c r="J26" s="59"/>
      <c r="K26" s="60"/>
      <c r="L26"/>
      <c r="M26" s="110"/>
      <c r="N26" s="111"/>
      <c r="O26" s="111"/>
      <c r="P26" s="111"/>
      <c r="Q26" s="111"/>
      <c r="R26" s="111"/>
      <c r="S26" s="111"/>
      <c r="T26" s="111"/>
      <c r="U26" s="111"/>
      <c r="V26" s="112"/>
    </row>
    <row r="27" spans="2:22" ht="15" thickBot="1">
      <c r="B27" s="58" t="s">
        <v>7</v>
      </c>
      <c r="C27" s="116" t="s">
        <v>420</v>
      </c>
      <c r="D27" s="59"/>
      <c r="E27" s="59"/>
      <c r="F27" s="59"/>
      <c r="G27" s="59"/>
      <c r="H27" s="59"/>
      <c r="J27" s="106"/>
      <c r="K27" s="60"/>
      <c r="L27"/>
      <c r="M27" s="50" t="s">
        <v>10</v>
      </c>
      <c r="N27" s="104" t="s">
        <v>197</v>
      </c>
      <c r="O27" s="104"/>
      <c r="P27" s="104"/>
      <c r="Q27" s="111"/>
      <c r="S27" s="106"/>
      <c r="T27" s="111"/>
      <c r="U27" s="111"/>
      <c r="V27" s="112"/>
    </row>
    <row r="28" spans="2:22">
      <c r="B28" s="58" t="s">
        <v>11</v>
      </c>
      <c r="C28" s="116" t="s">
        <v>369</v>
      </c>
      <c r="D28" s="59"/>
      <c r="E28" s="59"/>
      <c r="F28" s="59"/>
      <c r="G28" s="59"/>
      <c r="H28" s="59"/>
      <c r="I28" s="59"/>
      <c r="J28" s="59"/>
      <c r="K28" s="60"/>
      <c r="L28"/>
      <c r="M28" s="110" t="s">
        <v>7</v>
      </c>
      <c r="N28" s="116" t="s">
        <v>198</v>
      </c>
      <c r="O28" s="111"/>
      <c r="P28" s="111"/>
      <c r="Q28" s="111"/>
      <c r="R28" s="111"/>
      <c r="S28" s="111"/>
      <c r="T28" s="111"/>
      <c r="U28" s="111"/>
      <c r="V28" s="112"/>
    </row>
    <row r="29" spans="2:22">
      <c r="B29" s="58" t="s">
        <v>12</v>
      </c>
      <c r="C29" s="116" t="s">
        <v>370</v>
      </c>
      <c r="D29" s="59"/>
      <c r="E29" s="59"/>
      <c r="F29" s="59"/>
      <c r="G29" s="59"/>
      <c r="H29" s="59"/>
      <c r="I29" s="59"/>
      <c r="J29" s="59"/>
      <c r="K29" s="60"/>
      <c r="L29"/>
      <c r="M29" s="110" t="s">
        <v>11</v>
      </c>
      <c r="N29" s="116" t="s">
        <v>199</v>
      </c>
      <c r="O29" s="111"/>
      <c r="P29" s="111"/>
      <c r="Q29" s="111"/>
      <c r="R29" s="111"/>
      <c r="S29" s="111"/>
      <c r="T29" s="111"/>
      <c r="U29" s="111"/>
      <c r="V29" s="112"/>
    </row>
    <row r="30" spans="2:22">
      <c r="B30" s="58"/>
      <c r="C30" s="59"/>
      <c r="D30" s="59"/>
      <c r="E30" s="59"/>
      <c r="F30" s="59"/>
      <c r="G30" s="59"/>
      <c r="H30" s="59"/>
      <c r="I30" s="59"/>
      <c r="J30" s="59"/>
      <c r="K30" s="60"/>
      <c r="L30"/>
      <c r="M30" s="110" t="s">
        <v>12</v>
      </c>
      <c r="N30" s="116" t="s">
        <v>200</v>
      </c>
      <c r="O30" s="111"/>
      <c r="P30" s="111"/>
      <c r="Q30" s="111"/>
      <c r="R30" s="111"/>
      <c r="S30" s="111"/>
      <c r="T30" s="111"/>
      <c r="U30" s="111"/>
      <c r="V30" s="112"/>
    </row>
    <row r="31" spans="2:22" ht="15" thickBot="1">
      <c r="B31" s="61"/>
      <c r="C31" s="62"/>
      <c r="D31" s="62"/>
      <c r="E31" s="62"/>
      <c r="F31" s="62"/>
      <c r="G31" s="62"/>
      <c r="H31" s="62"/>
      <c r="I31" s="62"/>
      <c r="J31" s="62"/>
      <c r="K31" s="63"/>
      <c r="L31"/>
      <c r="M31" s="113"/>
      <c r="N31" s="114"/>
      <c r="O31" s="114"/>
      <c r="P31" s="114"/>
      <c r="Q31" s="114"/>
      <c r="R31" s="114"/>
      <c r="S31" s="114"/>
      <c r="T31" s="114"/>
      <c r="U31" s="114"/>
      <c r="V31" s="115"/>
    </row>
    <row r="32" spans="2:22">
      <c r="B32" s="55">
        <v>7</v>
      </c>
      <c r="C32" s="56" t="s">
        <v>230</v>
      </c>
      <c r="D32" s="56"/>
      <c r="E32" s="56"/>
      <c r="F32" s="56"/>
      <c r="G32" s="56"/>
      <c r="H32" s="56"/>
      <c r="I32" s="56"/>
      <c r="J32" s="56"/>
      <c r="K32" s="57"/>
      <c r="L32"/>
      <c r="M32" s="46">
        <v>8</v>
      </c>
      <c r="N32" s="49" t="s">
        <v>201</v>
      </c>
      <c r="O32" s="47"/>
      <c r="P32" s="47"/>
      <c r="Q32" s="47"/>
      <c r="R32" s="47"/>
      <c r="S32" s="47"/>
      <c r="T32" s="111"/>
      <c r="U32" s="111"/>
      <c r="V32" s="48"/>
    </row>
    <row r="33" spans="2:22">
      <c r="B33" s="58"/>
      <c r="C33" s="59"/>
      <c r="D33" s="59"/>
      <c r="E33" s="59"/>
      <c r="F33" s="59"/>
      <c r="G33" s="59"/>
      <c r="H33" s="59"/>
      <c r="I33" s="59"/>
      <c r="J33" s="59"/>
      <c r="K33" s="60"/>
      <c r="L33"/>
      <c r="M33" s="46"/>
      <c r="N33" s="47"/>
      <c r="O33" s="47"/>
      <c r="P33" s="47"/>
      <c r="Q33" s="47"/>
      <c r="R33" s="47"/>
      <c r="S33" s="47"/>
      <c r="T33" s="111"/>
      <c r="U33" s="111"/>
      <c r="V33" s="48"/>
    </row>
    <row r="34" spans="2:22" ht="15" thickBot="1">
      <c r="B34" s="58"/>
      <c r="C34" s="59"/>
      <c r="D34" s="59"/>
      <c r="E34" s="59"/>
      <c r="F34" s="59"/>
      <c r="G34" s="59"/>
      <c r="H34" s="59"/>
      <c r="I34" s="59"/>
      <c r="J34" s="59"/>
      <c r="K34" s="60"/>
      <c r="L34"/>
      <c r="M34" s="46"/>
      <c r="N34" s="47"/>
      <c r="O34" s="47"/>
      <c r="P34" s="47"/>
      <c r="Q34" s="47"/>
      <c r="R34" s="47"/>
      <c r="S34" s="47"/>
      <c r="T34" s="111"/>
      <c r="U34" s="111"/>
      <c r="V34" s="48"/>
    </row>
    <row r="35" spans="2:22" ht="15" thickBot="1">
      <c r="B35" s="58"/>
      <c r="C35" s="59"/>
      <c r="D35" s="59"/>
      <c r="E35" s="59"/>
      <c r="F35" s="59"/>
      <c r="G35" s="59"/>
      <c r="H35" s="59"/>
      <c r="I35" s="59"/>
      <c r="J35" s="106"/>
      <c r="K35" s="60"/>
      <c r="L35"/>
      <c r="M35" s="46" t="s">
        <v>10</v>
      </c>
      <c r="N35" s="47" t="s">
        <v>202</v>
      </c>
      <c r="O35" s="47"/>
      <c r="P35" s="47"/>
      <c r="Q35" s="47"/>
      <c r="R35" s="44"/>
      <c r="S35" s="45"/>
      <c r="T35"/>
      <c r="V35" s="48"/>
    </row>
    <row r="36" spans="2:22" ht="15" thickBot="1">
      <c r="B36" s="58"/>
      <c r="C36" s="59"/>
      <c r="D36" s="59"/>
      <c r="E36" s="59"/>
      <c r="F36" s="59"/>
      <c r="G36" s="59"/>
      <c r="H36" s="59"/>
      <c r="I36" s="59"/>
      <c r="J36" s="59"/>
      <c r="K36" s="60"/>
      <c r="L36"/>
      <c r="M36" s="46" t="s">
        <v>7</v>
      </c>
      <c r="N36" s="47" t="s">
        <v>203</v>
      </c>
      <c r="O36" s="47"/>
      <c r="P36" s="47"/>
      <c r="Q36" s="47"/>
      <c r="R36" s="44"/>
      <c r="S36" s="45"/>
      <c r="T36"/>
      <c r="V36" s="48"/>
    </row>
    <row r="37" spans="2:22" ht="15" thickBot="1">
      <c r="B37" s="58"/>
      <c r="C37" s="59"/>
      <c r="D37" s="59"/>
      <c r="E37" s="59"/>
      <c r="F37" s="59"/>
      <c r="G37" s="59"/>
      <c r="H37" s="59"/>
      <c r="I37" s="59"/>
      <c r="J37" s="59"/>
      <c r="K37" s="60"/>
      <c r="L37"/>
      <c r="M37" s="46" t="s">
        <v>11</v>
      </c>
      <c r="N37" s="49" t="s">
        <v>204</v>
      </c>
      <c r="O37" s="47"/>
      <c r="P37" s="47"/>
      <c r="Q37" s="47"/>
      <c r="R37" s="44"/>
      <c r="S37" s="45"/>
      <c r="T37"/>
      <c r="V37" s="48"/>
    </row>
    <row r="38" spans="2:22" ht="15" thickBot="1">
      <c r="B38" s="58"/>
      <c r="C38" s="59"/>
      <c r="D38" s="59"/>
      <c r="E38" s="59"/>
      <c r="F38" s="59"/>
      <c r="G38" s="59"/>
      <c r="H38" s="59"/>
      <c r="I38" s="59"/>
      <c r="J38" s="59"/>
      <c r="K38" s="60"/>
      <c r="L38"/>
      <c r="M38" s="46" t="s">
        <v>12</v>
      </c>
      <c r="N38" s="49" t="s">
        <v>205</v>
      </c>
      <c r="O38" s="47"/>
      <c r="P38" s="47"/>
      <c r="Q38" s="47"/>
      <c r="R38" s="44"/>
      <c r="S38" s="45"/>
      <c r="T38"/>
      <c r="V38" s="48"/>
    </row>
    <row r="39" spans="2:22">
      <c r="B39" s="58"/>
      <c r="C39" s="59"/>
      <c r="D39" s="59"/>
      <c r="E39" s="59"/>
      <c r="F39" s="59"/>
      <c r="G39" s="59"/>
      <c r="H39" s="59"/>
      <c r="I39" s="59"/>
      <c r="J39" s="59"/>
      <c r="K39" s="60"/>
      <c r="L39"/>
      <c r="M39" s="46"/>
      <c r="N39" s="47"/>
      <c r="O39" s="47"/>
      <c r="P39" s="47"/>
      <c r="Q39" s="47"/>
      <c r="R39" s="47"/>
      <c r="S39" s="47"/>
      <c r="T39"/>
      <c r="V39" s="48"/>
    </row>
    <row r="40" spans="2:22" ht="15" thickBot="1">
      <c r="B40" s="58"/>
      <c r="C40" s="59"/>
      <c r="D40" s="59"/>
      <c r="E40" s="59"/>
      <c r="F40" s="59"/>
      <c r="G40" s="59"/>
      <c r="H40" s="59"/>
      <c r="I40" s="59"/>
      <c r="J40" s="59"/>
      <c r="K40" s="60"/>
      <c r="L40"/>
      <c r="M40" s="46"/>
      <c r="N40" s="47"/>
      <c r="O40" s="47"/>
      <c r="P40" s="47"/>
      <c r="Q40" s="47"/>
      <c r="R40" s="47"/>
      <c r="S40" s="47"/>
      <c r="T40"/>
      <c r="V40" s="48"/>
    </row>
    <row r="41" spans="2:22">
      <c r="B41" s="55">
        <v>9</v>
      </c>
      <c r="C41" s="56" t="s">
        <v>231</v>
      </c>
      <c r="D41" s="56"/>
      <c r="E41" s="56"/>
      <c r="F41" s="56"/>
      <c r="G41" s="56"/>
      <c r="H41" s="56"/>
      <c r="I41" s="56"/>
      <c r="J41" s="56"/>
      <c r="K41" s="57"/>
      <c r="L41"/>
      <c r="M41" s="107">
        <v>10</v>
      </c>
      <c r="N41" s="108" t="s">
        <v>206</v>
      </c>
      <c r="O41" s="108"/>
      <c r="P41" s="108"/>
      <c r="Q41" s="108"/>
      <c r="R41" s="108"/>
      <c r="S41" s="108"/>
      <c r="T41" s="108"/>
      <c r="U41" s="108"/>
      <c r="V41" s="109"/>
    </row>
    <row r="42" spans="2:22">
      <c r="B42" s="58"/>
      <c r="C42" s="59"/>
      <c r="D42" s="59"/>
      <c r="E42" s="59"/>
      <c r="F42" s="59"/>
      <c r="G42" s="59"/>
      <c r="H42" s="59"/>
      <c r="I42" s="59"/>
      <c r="J42" s="59"/>
      <c r="K42" s="60"/>
      <c r="L42"/>
      <c r="M42" s="110"/>
      <c r="N42" s="111"/>
      <c r="O42" s="111"/>
      <c r="P42" s="111"/>
      <c r="Q42" s="111"/>
      <c r="R42" s="111"/>
      <c r="S42" s="111"/>
      <c r="T42" s="111"/>
      <c r="U42" s="111"/>
      <c r="V42" s="112"/>
    </row>
    <row r="43" spans="2:22">
      <c r="B43" s="58"/>
      <c r="C43" s="59"/>
      <c r="D43" s="59"/>
      <c r="E43" s="59"/>
      <c r="F43" s="59"/>
      <c r="G43" s="59"/>
      <c r="H43" s="59"/>
      <c r="I43" s="59"/>
      <c r="J43" s="59"/>
      <c r="K43" s="60"/>
      <c r="L43"/>
      <c r="M43" s="110"/>
      <c r="N43" s="111"/>
      <c r="O43" s="111"/>
      <c r="P43" s="111"/>
      <c r="Q43" s="111"/>
      <c r="R43" s="111"/>
      <c r="S43" s="111"/>
      <c r="T43" s="111"/>
      <c r="U43" s="111"/>
      <c r="V43" s="112"/>
    </row>
    <row r="44" spans="2:22" ht="15" thickBot="1">
      <c r="B44" s="58"/>
      <c r="C44" s="59"/>
      <c r="D44" s="59"/>
      <c r="E44" s="59"/>
      <c r="F44" s="59"/>
      <c r="G44" s="59"/>
      <c r="H44" s="59"/>
      <c r="I44" s="59"/>
      <c r="J44" s="59"/>
      <c r="K44" s="60"/>
      <c r="L44"/>
      <c r="M44" s="110" t="s">
        <v>10</v>
      </c>
      <c r="N44" s="111" t="s">
        <v>207</v>
      </c>
      <c r="O44" s="111"/>
      <c r="P44" s="111"/>
      <c r="Q44" s="111"/>
      <c r="R44" s="111"/>
      <c r="S44" s="111"/>
      <c r="T44" s="111"/>
      <c r="U44" s="111"/>
      <c r="V44" s="112"/>
    </row>
    <row r="45" spans="2:22" ht="15" thickBot="1">
      <c r="B45" s="58"/>
      <c r="C45" s="59"/>
      <c r="D45" s="59"/>
      <c r="E45" s="59"/>
      <c r="F45" s="59"/>
      <c r="G45" s="59"/>
      <c r="H45" s="59"/>
      <c r="I45" s="59"/>
      <c r="J45" s="106"/>
      <c r="K45" s="60"/>
      <c r="L45"/>
      <c r="M45" s="110" t="s">
        <v>7</v>
      </c>
      <c r="N45" s="111" t="s">
        <v>208</v>
      </c>
      <c r="O45" s="111"/>
      <c r="P45" s="111"/>
      <c r="Q45" s="111"/>
      <c r="R45" s="111"/>
      <c r="S45" s="106"/>
      <c r="T45" s="111"/>
      <c r="U45" s="111"/>
      <c r="V45" s="112"/>
    </row>
    <row r="46" spans="2:22">
      <c r="B46" s="58"/>
      <c r="C46" s="59"/>
      <c r="D46" s="59"/>
      <c r="E46" s="59"/>
      <c r="F46" s="59"/>
      <c r="G46" s="59"/>
      <c r="H46" s="59"/>
      <c r="I46" s="59"/>
      <c r="J46" s="59"/>
      <c r="K46" s="60"/>
      <c r="L46"/>
      <c r="M46" s="110" t="s">
        <v>11</v>
      </c>
      <c r="N46" s="116" t="s">
        <v>209</v>
      </c>
      <c r="O46" s="111"/>
      <c r="P46" s="111"/>
      <c r="Q46" s="111"/>
      <c r="R46" s="111"/>
      <c r="S46" s="111"/>
      <c r="T46" s="111"/>
      <c r="U46" s="111"/>
      <c r="V46" s="112"/>
    </row>
    <row r="47" spans="2:22">
      <c r="B47" s="58"/>
      <c r="C47" s="59"/>
      <c r="D47" s="59"/>
      <c r="E47" s="59"/>
      <c r="F47" s="59"/>
      <c r="G47" s="59"/>
      <c r="H47" s="59"/>
      <c r="I47" s="59"/>
      <c r="J47" s="59"/>
      <c r="K47" s="60"/>
      <c r="L47"/>
      <c r="M47" s="110" t="s">
        <v>12</v>
      </c>
      <c r="N47" s="116" t="s">
        <v>210</v>
      </c>
      <c r="O47" s="111"/>
      <c r="P47" s="111"/>
      <c r="Q47" s="111"/>
      <c r="R47" s="111"/>
      <c r="S47" s="111"/>
      <c r="T47" s="111"/>
      <c r="U47" s="111"/>
      <c r="V47" s="112"/>
    </row>
    <row r="48" spans="2:22">
      <c r="B48" s="58"/>
      <c r="C48" s="59"/>
      <c r="D48" s="59"/>
      <c r="E48" s="59"/>
      <c r="F48" s="59"/>
      <c r="G48" s="59"/>
      <c r="H48" s="59"/>
      <c r="I48" s="59"/>
      <c r="J48" s="59"/>
      <c r="K48" s="60"/>
      <c r="L48"/>
      <c r="M48" s="110"/>
      <c r="N48" s="111"/>
      <c r="O48" s="111"/>
      <c r="P48" s="111"/>
      <c r="Q48" s="111"/>
      <c r="R48" s="111"/>
      <c r="S48" s="111"/>
      <c r="T48" s="111"/>
      <c r="U48" s="111"/>
      <c r="V48" s="112"/>
    </row>
    <row r="49" spans="2:22" ht="15" thickBot="1">
      <c r="B49" s="61"/>
      <c r="C49" s="62"/>
      <c r="D49" s="62"/>
      <c r="E49" s="62"/>
      <c r="F49" s="62"/>
      <c r="G49" s="62"/>
      <c r="H49" s="62"/>
      <c r="I49" s="62"/>
      <c r="J49" s="62"/>
      <c r="K49" s="63"/>
      <c r="L49"/>
      <c r="M49" s="113"/>
      <c r="N49" s="114"/>
      <c r="O49" s="114"/>
      <c r="P49" s="114"/>
      <c r="Q49" s="114"/>
      <c r="R49" s="114"/>
      <c r="S49" s="114"/>
      <c r="T49" s="114"/>
      <c r="U49" s="114"/>
      <c r="V49" s="115"/>
    </row>
    <row r="50" spans="2:22">
      <c r="B50" s="107">
        <v>11</v>
      </c>
      <c r="C50" s="108"/>
      <c r="D50" s="108"/>
      <c r="E50" s="108"/>
      <c r="F50" s="108"/>
      <c r="G50" s="108"/>
      <c r="H50" s="108"/>
      <c r="I50" s="108"/>
      <c r="J50" s="108"/>
      <c r="K50" s="109"/>
      <c r="L50"/>
      <c r="M50" s="107">
        <v>12</v>
      </c>
      <c r="N50" s="18" t="s">
        <v>211</v>
      </c>
      <c r="O50" s="108"/>
      <c r="P50" s="108"/>
      <c r="Q50" s="108"/>
      <c r="R50" s="108"/>
      <c r="S50" s="108"/>
      <c r="T50" s="108"/>
      <c r="U50" s="108"/>
      <c r="V50" s="109"/>
    </row>
    <row r="51" spans="2:22">
      <c r="B51" s="110"/>
      <c r="C51" s="111" t="s">
        <v>232</v>
      </c>
      <c r="D51" s="111"/>
      <c r="E51" s="111"/>
      <c r="F51" s="111"/>
      <c r="G51" s="111"/>
      <c r="H51" s="111"/>
      <c r="I51" s="111"/>
      <c r="J51" s="111"/>
      <c r="K51" s="112"/>
      <c r="L51"/>
      <c r="M51" s="110"/>
      <c r="N51" s="116" t="s">
        <v>212</v>
      </c>
      <c r="O51" s="111"/>
      <c r="P51" s="111"/>
      <c r="Q51" s="111"/>
      <c r="R51" s="111"/>
      <c r="S51" s="111"/>
      <c r="T51" s="111"/>
      <c r="U51" s="111"/>
      <c r="V51" s="112"/>
    </row>
    <row r="52" spans="2:22">
      <c r="B52" s="110"/>
      <c r="C52" s="111" t="s">
        <v>233</v>
      </c>
      <c r="D52" s="111"/>
      <c r="E52" s="111"/>
      <c r="F52" s="111"/>
      <c r="G52" s="111"/>
      <c r="H52" s="111"/>
      <c r="I52" s="111"/>
      <c r="J52" s="111"/>
      <c r="K52" s="112"/>
      <c r="L52"/>
      <c r="M52" s="110"/>
      <c r="N52" s="116" t="s">
        <v>213</v>
      </c>
      <c r="O52" s="111"/>
      <c r="P52" s="111"/>
      <c r="Q52" s="111"/>
      <c r="R52" s="111"/>
      <c r="S52" s="111"/>
      <c r="T52" s="111"/>
      <c r="U52" s="111"/>
      <c r="V52" s="112"/>
    </row>
    <row r="53" spans="2:22">
      <c r="B53" s="110"/>
      <c r="C53" s="111"/>
      <c r="D53" s="111"/>
      <c r="E53" s="111"/>
      <c r="F53" s="111"/>
      <c r="G53" s="111"/>
      <c r="H53" s="111"/>
      <c r="I53" s="111"/>
      <c r="J53" s="111"/>
      <c r="K53" s="112"/>
      <c r="L53"/>
      <c r="M53" s="110"/>
      <c r="N53" s="111"/>
      <c r="O53" s="111"/>
      <c r="P53" s="111"/>
      <c r="Q53" s="111"/>
      <c r="R53" s="111"/>
      <c r="S53" s="111"/>
      <c r="T53" s="111"/>
      <c r="U53" s="111"/>
      <c r="V53" s="112"/>
    </row>
    <row r="54" spans="2:22" ht="15" thickBot="1">
      <c r="B54" s="110" t="s">
        <v>10</v>
      </c>
      <c r="C54" s="111" t="s">
        <v>185</v>
      </c>
      <c r="D54" s="111"/>
      <c r="E54" s="111"/>
      <c r="F54" s="111"/>
      <c r="G54" s="111"/>
      <c r="H54" s="111"/>
      <c r="I54" s="111"/>
      <c r="K54" s="112"/>
      <c r="L54"/>
      <c r="M54" s="110" t="s">
        <v>10</v>
      </c>
      <c r="N54" s="116" t="s">
        <v>214</v>
      </c>
      <c r="O54" s="111"/>
      <c r="P54" s="111"/>
      <c r="Q54" s="111"/>
      <c r="R54" s="111"/>
      <c r="S54" s="111"/>
      <c r="T54" s="111"/>
      <c r="U54" s="111"/>
      <c r="V54" s="112"/>
    </row>
    <row r="55" spans="2:22" ht="15" thickBot="1">
      <c r="B55" s="110" t="s">
        <v>7</v>
      </c>
      <c r="C55" s="116" t="s">
        <v>186</v>
      </c>
      <c r="D55" s="111"/>
      <c r="E55" s="111"/>
      <c r="F55" s="111"/>
      <c r="G55" s="111"/>
      <c r="H55" s="111"/>
      <c r="I55" s="111"/>
      <c r="J55" s="106"/>
      <c r="K55" s="112"/>
      <c r="L55"/>
      <c r="M55" s="110" t="s">
        <v>7</v>
      </c>
      <c r="N55" s="116" t="s">
        <v>215</v>
      </c>
      <c r="O55" s="111"/>
      <c r="P55" s="111"/>
      <c r="Q55" s="111"/>
      <c r="R55" s="111"/>
      <c r="S55" s="106"/>
      <c r="T55" s="111"/>
      <c r="U55" s="111"/>
      <c r="V55" s="112"/>
    </row>
    <row r="56" spans="2:22">
      <c r="B56" s="110" t="s">
        <v>11</v>
      </c>
      <c r="C56" s="116" t="s">
        <v>184</v>
      </c>
      <c r="D56" s="111"/>
      <c r="E56" s="111"/>
      <c r="F56" s="111"/>
      <c r="G56" s="111"/>
      <c r="H56" s="111"/>
      <c r="I56" s="111"/>
      <c r="J56" s="111"/>
      <c r="K56" s="112"/>
      <c r="L56"/>
      <c r="M56" s="110" t="s">
        <v>11</v>
      </c>
      <c r="N56" s="116" t="s">
        <v>216</v>
      </c>
      <c r="O56" s="111"/>
      <c r="P56" s="111"/>
      <c r="Q56" s="111"/>
      <c r="R56" s="111"/>
      <c r="S56" s="111"/>
      <c r="T56" s="111"/>
      <c r="U56" s="111"/>
      <c r="V56" s="112"/>
    </row>
    <row r="57" spans="2:22">
      <c r="B57" s="110" t="s">
        <v>12</v>
      </c>
      <c r="C57" s="116" t="s">
        <v>187</v>
      </c>
      <c r="D57" s="111"/>
      <c r="E57" s="111"/>
      <c r="F57" s="111"/>
      <c r="G57" s="111"/>
      <c r="H57" s="111"/>
      <c r="I57" s="111"/>
      <c r="J57" s="111"/>
      <c r="K57" s="112"/>
      <c r="L57"/>
      <c r="M57" s="110" t="s">
        <v>12</v>
      </c>
      <c r="N57" s="116" t="s">
        <v>217</v>
      </c>
      <c r="O57" s="111"/>
      <c r="P57" s="111"/>
      <c r="Q57" s="111"/>
      <c r="R57" s="111"/>
      <c r="S57" s="111"/>
      <c r="T57" s="111"/>
      <c r="U57" s="111"/>
      <c r="V57" s="112"/>
    </row>
    <row r="58" spans="2:22">
      <c r="B58" s="110"/>
      <c r="C58" s="111"/>
      <c r="D58" s="111"/>
      <c r="E58" s="111"/>
      <c r="F58" s="111"/>
      <c r="G58" s="111"/>
      <c r="H58" s="111"/>
      <c r="I58" s="111"/>
      <c r="J58" s="111"/>
      <c r="K58" s="112"/>
      <c r="L58"/>
      <c r="M58" s="110"/>
      <c r="N58" s="111"/>
      <c r="O58" s="111"/>
      <c r="P58" s="111"/>
      <c r="Q58" s="111"/>
      <c r="R58" s="111"/>
      <c r="S58" s="111"/>
      <c r="T58" s="111"/>
      <c r="U58" s="111"/>
      <c r="V58" s="112"/>
    </row>
    <row r="59" spans="2:22" ht="15" thickBot="1">
      <c r="B59" s="113"/>
      <c r="C59" s="114"/>
      <c r="D59" s="114"/>
      <c r="E59" s="114"/>
      <c r="F59" s="114"/>
      <c r="G59" s="114"/>
      <c r="H59" s="114"/>
      <c r="I59" s="114"/>
      <c r="J59" s="114"/>
      <c r="K59" s="115"/>
      <c r="L59"/>
      <c r="M59" s="113"/>
      <c r="N59" s="114"/>
      <c r="O59" s="114"/>
      <c r="P59" s="114"/>
      <c r="Q59" s="114"/>
      <c r="R59" s="114"/>
      <c r="S59" s="114"/>
      <c r="T59" s="114"/>
      <c r="U59" s="114"/>
      <c r="V59" s="115"/>
    </row>
    <row r="60" spans="2:22">
      <c r="B60" s="55">
        <v>13</v>
      </c>
      <c r="C60" s="56" t="s">
        <v>234</v>
      </c>
      <c r="D60" s="56"/>
      <c r="E60" s="56"/>
      <c r="F60" s="56"/>
      <c r="G60" s="56"/>
      <c r="H60" s="56"/>
      <c r="I60" s="56"/>
      <c r="J60" s="56"/>
      <c r="K60" s="57"/>
      <c r="L60"/>
      <c r="M60" s="107">
        <v>14</v>
      </c>
      <c r="N60" s="108" t="s">
        <v>218</v>
      </c>
      <c r="O60" s="108"/>
      <c r="P60" s="108"/>
      <c r="Q60" s="108"/>
      <c r="R60" s="108"/>
      <c r="S60" s="108"/>
      <c r="T60" s="108"/>
      <c r="U60" s="108"/>
      <c r="V60" s="109"/>
    </row>
    <row r="61" spans="2:22">
      <c r="B61" s="58"/>
      <c r="C61" s="59" t="s">
        <v>235</v>
      </c>
      <c r="D61" s="59"/>
      <c r="E61" s="59"/>
      <c r="F61" s="59"/>
      <c r="G61" s="59"/>
      <c r="H61" s="59"/>
      <c r="I61" s="59"/>
      <c r="J61" s="59"/>
      <c r="K61" s="60"/>
      <c r="L61"/>
      <c r="M61" s="110"/>
      <c r="N61" s="111"/>
      <c r="O61" s="111"/>
      <c r="P61" s="111"/>
      <c r="Q61" s="111"/>
      <c r="R61" s="111"/>
      <c r="S61" s="111"/>
      <c r="T61" s="111"/>
      <c r="U61" s="111"/>
      <c r="V61" s="112"/>
    </row>
    <row r="62" spans="2:22">
      <c r="B62" s="58"/>
      <c r="C62" s="59"/>
      <c r="D62" s="59"/>
      <c r="E62" s="59"/>
      <c r="F62" s="59"/>
      <c r="G62" s="59"/>
      <c r="H62" s="59"/>
      <c r="I62" s="59"/>
      <c r="J62" s="59"/>
      <c r="K62" s="60"/>
      <c r="L62"/>
      <c r="M62" s="110"/>
      <c r="N62" s="111"/>
      <c r="O62" s="111"/>
      <c r="P62" s="111"/>
      <c r="Q62" s="111"/>
      <c r="R62" s="111"/>
      <c r="S62" s="111"/>
      <c r="T62" s="111"/>
      <c r="U62" s="111"/>
      <c r="V62" s="112"/>
    </row>
    <row r="63" spans="2:22" ht="15" thickBot="1">
      <c r="B63" s="58" t="s">
        <v>10</v>
      </c>
      <c r="C63" s="59" t="s">
        <v>236</v>
      </c>
      <c r="D63" s="59"/>
      <c r="E63" s="59"/>
      <c r="F63" s="59"/>
      <c r="G63" s="59"/>
      <c r="H63" s="59"/>
      <c r="I63" s="59"/>
      <c r="J63" s="59"/>
      <c r="K63" s="60"/>
      <c r="L63"/>
      <c r="M63" s="110" t="s">
        <v>10</v>
      </c>
      <c r="N63" s="111" t="s">
        <v>71</v>
      </c>
      <c r="O63" s="111"/>
      <c r="P63" s="111"/>
      <c r="Q63" s="111"/>
      <c r="R63" s="111"/>
      <c r="S63" s="111"/>
      <c r="T63" s="111"/>
      <c r="U63" s="111"/>
      <c r="V63" s="112"/>
    </row>
    <row r="64" spans="2:22" ht="15" thickBot="1">
      <c r="B64" s="58" t="s">
        <v>7</v>
      </c>
      <c r="C64" s="64" t="s">
        <v>237</v>
      </c>
      <c r="D64" s="59"/>
      <c r="E64" s="59"/>
      <c r="F64" s="59"/>
      <c r="G64" s="59"/>
      <c r="H64" s="59"/>
      <c r="I64" s="59"/>
      <c r="J64" s="106"/>
      <c r="K64" s="60"/>
      <c r="L64"/>
      <c r="M64" s="110" t="s">
        <v>7</v>
      </c>
      <c r="N64" s="111" t="s">
        <v>72</v>
      </c>
      <c r="O64" s="111"/>
      <c r="P64" s="111"/>
      <c r="Q64" s="111"/>
      <c r="R64" s="111"/>
      <c r="S64" s="106"/>
      <c r="T64" s="111"/>
      <c r="U64" s="111"/>
      <c r="V64" s="112"/>
    </row>
    <row r="65" spans="2:22">
      <c r="B65" s="58" t="s">
        <v>11</v>
      </c>
      <c r="C65" s="64" t="s">
        <v>238</v>
      </c>
      <c r="D65" s="59"/>
      <c r="E65" s="59"/>
      <c r="F65" s="59"/>
      <c r="G65" s="59"/>
      <c r="H65" s="59"/>
      <c r="I65" s="59"/>
      <c r="J65" s="59"/>
      <c r="K65" s="60"/>
      <c r="L65"/>
      <c r="M65" s="110" t="s">
        <v>11</v>
      </c>
      <c r="N65" s="116" t="s">
        <v>219</v>
      </c>
      <c r="O65" s="111"/>
      <c r="P65" s="111"/>
      <c r="Q65" s="111"/>
      <c r="R65" s="111"/>
      <c r="S65" s="111"/>
      <c r="T65" s="111"/>
      <c r="U65" s="111"/>
      <c r="V65" s="112"/>
    </row>
    <row r="66" spans="2:22">
      <c r="B66" s="58" t="s">
        <v>12</v>
      </c>
      <c r="C66" s="64" t="s">
        <v>239</v>
      </c>
      <c r="D66" s="59"/>
      <c r="E66" s="59"/>
      <c r="F66" s="59"/>
      <c r="G66" s="59"/>
      <c r="H66" s="59"/>
      <c r="I66" s="59"/>
      <c r="J66" s="59"/>
      <c r="K66" s="60"/>
      <c r="L66"/>
      <c r="M66" s="110" t="s">
        <v>12</v>
      </c>
      <c r="N66" s="116" t="s">
        <v>220</v>
      </c>
      <c r="O66" s="111"/>
      <c r="P66" s="111"/>
      <c r="Q66" s="111"/>
      <c r="R66" s="111"/>
      <c r="S66" s="111"/>
      <c r="T66" s="111"/>
      <c r="U66" s="111"/>
      <c r="V66" s="112"/>
    </row>
    <row r="67" spans="2:22">
      <c r="B67" s="58"/>
      <c r="C67" s="59"/>
      <c r="D67" s="59"/>
      <c r="E67" s="59"/>
      <c r="F67" s="59"/>
      <c r="G67" s="59"/>
      <c r="H67" s="59"/>
      <c r="I67" s="59"/>
      <c r="J67" s="59"/>
      <c r="K67" s="60"/>
      <c r="L67"/>
      <c r="M67" s="110"/>
      <c r="N67" s="111"/>
      <c r="O67" s="111"/>
      <c r="P67" s="111"/>
      <c r="Q67" s="111"/>
      <c r="R67" s="111"/>
      <c r="S67" s="111"/>
      <c r="T67" s="111"/>
      <c r="U67" s="111"/>
      <c r="V67" s="112"/>
    </row>
    <row r="68" spans="2:22" ht="15" thickBot="1">
      <c r="B68" s="61"/>
      <c r="C68" s="62"/>
      <c r="D68" s="62"/>
      <c r="E68" s="62"/>
      <c r="F68" s="62"/>
      <c r="G68" s="62"/>
      <c r="H68" s="62"/>
      <c r="I68" s="62"/>
      <c r="J68" s="62"/>
      <c r="K68" s="63"/>
      <c r="L68"/>
      <c r="M68" s="113"/>
      <c r="N68" s="114"/>
      <c r="O68" s="114"/>
      <c r="P68" s="114"/>
      <c r="Q68" s="114"/>
      <c r="R68" s="114"/>
      <c r="S68" s="114"/>
      <c r="T68" s="114"/>
      <c r="U68" s="114"/>
      <c r="V68" s="115"/>
    </row>
    <row r="69" spans="2:22">
      <c r="B69" s="58">
        <v>15</v>
      </c>
      <c r="C69" s="59" t="s">
        <v>240</v>
      </c>
      <c r="D69" s="59"/>
      <c r="E69" s="59"/>
      <c r="F69" s="59"/>
      <c r="G69" s="59"/>
      <c r="H69" s="59"/>
      <c r="I69" s="59"/>
      <c r="J69" s="59"/>
      <c r="K69" s="60"/>
      <c r="L69"/>
      <c r="M69" s="110">
        <v>16</v>
      </c>
      <c r="N69" s="111" t="s">
        <v>221</v>
      </c>
      <c r="O69" s="111"/>
      <c r="P69" s="111"/>
      <c r="Q69" s="111"/>
      <c r="R69" s="111"/>
      <c r="S69" s="111"/>
      <c r="T69"/>
      <c r="V69" s="112"/>
    </row>
    <row r="70" spans="2:22">
      <c r="B70" s="58"/>
      <c r="C70" s="59" t="s">
        <v>241</v>
      </c>
      <c r="D70" s="59"/>
      <c r="E70" s="59"/>
      <c r="F70" s="59"/>
      <c r="G70" s="59"/>
      <c r="H70" s="59"/>
      <c r="I70" s="59"/>
      <c r="J70" s="59"/>
      <c r="K70" s="60"/>
      <c r="L70"/>
      <c r="M70" s="46"/>
      <c r="N70" s="47"/>
      <c r="O70" s="47"/>
      <c r="P70" s="47"/>
      <c r="Q70" s="47"/>
      <c r="R70" s="47"/>
      <c r="S70" s="47"/>
      <c r="T70"/>
      <c r="V70" s="48"/>
    </row>
    <row r="71" spans="2:22" ht="15" thickBot="1">
      <c r="B71" s="58"/>
      <c r="C71" s="59" t="s">
        <v>242</v>
      </c>
      <c r="D71" s="59"/>
      <c r="E71" s="59"/>
      <c r="F71" s="59"/>
      <c r="G71" s="59"/>
      <c r="H71" s="59"/>
      <c r="I71" s="59"/>
      <c r="J71" s="59"/>
      <c r="K71" s="60"/>
      <c r="L71"/>
      <c r="M71" s="46"/>
      <c r="N71" s="47"/>
      <c r="O71" s="47"/>
      <c r="P71" s="47"/>
      <c r="Q71" s="47"/>
      <c r="R71" s="47"/>
      <c r="S71" s="47"/>
      <c r="T71"/>
      <c r="V71" s="48"/>
    </row>
    <row r="72" spans="2:22" ht="15" thickBot="1">
      <c r="B72" s="58" t="s">
        <v>10</v>
      </c>
      <c r="C72" s="64" t="s">
        <v>243</v>
      </c>
      <c r="D72" s="59"/>
      <c r="E72" s="59"/>
      <c r="F72" s="59"/>
      <c r="G72" s="59"/>
      <c r="H72" s="59"/>
      <c r="I72" s="59"/>
      <c r="J72" s="59"/>
      <c r="K72" s="60"/>
      <c r="L72"/>
      <c r="M72" s="46" t="s">
        <v>10</v>
      </c>
      <c r="N72" s="44" t="s">
        <v>222</v>
      </c>
      <c r="O72" s="47"/>
      <c r="P72" s="47"/>
      <c r="Q72" s="47"/>
      <c r="R72" s="47"/>
      <c r="S72" s="45"/>
      <c r="T72"/>
      <c r="V72" s="48"/>
    </row>
    <row r="73" spans="2:22" ht="15" thickBot="1">
      <c r="B73" s="58" t="s">
        <v>7</v>
      </c>
      <c r="C73" s="64" t="s">
        <v>244</v>
      </c>
      <c r="D73" s="59"/>
      <c r="E73" s="59"/>
      <c r="F73" s="59"/>
      <c r="G73" s="59"/>
      <c r="H73" s="59"/>
      <c r="I73" s="59"/>
      <c r="J73" s="106"/>
      <c r="K73" s="60"/>
      <c r="L73"/>
      <c r="M73" s="46" t="s">
        <v>7</v>
      </c>
      <c r="N73" s="44" t="s">
        <v>223</v>
      </c>
      <c r="O73" s="47"/>
      <c r="P73" s="47"/>
      <c r="Q73" s="47"/>
      <c r="R73" s="44"/>
      <c r="S73" s="45"/>
      <c r="T73"/>
      <c r="V73" s="48"/>
    </row>
    <row r="74" spans="2:22" ht="15" thickBot="1">
      <c r="B74" s="58" t="s">
        <v>11</v>
      </c>
      <c r="C74" s="59" t="s">
        <v>245</v>
      </c>
      <c r="D74" s="59"/>
      <c r="E74" s="59"/>
      <c r="F74" s="59"/>
      <c r="G74" s="59"/>
      <c r="H74" s="59"/>
      <c r="I74" s="59"/>
      <c r="J74" s="59"/>
      <c r="K74" s="60"/>
      <c r="L74"/>
      <c r="M74" s="46" t="s">
        <v>11</v>
      </c>
      <c r="N74" s="47" t="s">
        <v>224</v>
      </c>
      <c r="O74" s="47"/>
      <c r="P74" s="47"/>
      <c r="Q74" s="47"/>
      <c r="R74" s="47"/>
      <c r="S74" s="45"/>
      <c r="T74"/>
      <c r="V74" s="48"/>
    </row>
    <row r="75" spans="2:22" ht="15" thickBot="1">
      <c r="B75" s="58" t="s">
        <v>12</v>
      </c>
      <c r="C75" s="64" t="s">
        <v>246</v>
      </c>
      <c r="D75" s="59"/>
      <c r="E75" s="59"/>
      <c r="F75" s="59"/>
      <c r="G75" s="59"/>
      <c r="H75" s="59"/>
      <c r="I75" s="59"/>
      <c r="J75" s="59"/>
      <c r="K75" s="60"/>
      <c r="L75"/>
      <c r="M75" s="46" t="s">
        <v>12</v>
      </c>
      <c r="N75" s="49" t="s">
        <v>225</v>
      </c>
      <c r="O75" s="47"/>
      <c r="P75" s="47"/>
      <c r="Q75" s="47"/>
      <c r="R75" s="47"/>
      <c r="S75" s="45"/>
      <c r="T75"/>
      <c r="V75" s="48"/>
    </row>
    <row r="76" spans="2:22">
      <c r="B76" s="58"/>
      <c r="C76" s="59"/>
      <c r="D76" s="59"/>
      <c r="E76" s="59"/>
      <c r="F76" s="59"/>
      <c r="G76" s="59"/>
      <c r="H76" s="59"/>
      <c r="I76" s="59"/>
      <c r="J76" s="59"/>
      <c r="K76" s="60"/>
      <c r="L76"/>
      <c r="M76" s="46"/>
      <c r="N76" s="47"/>
      <c r="O76" s="47"/>
      <c r="P76" s="47"/>
      <c r="Q76" s="47"/>
      <c r="R76" s="47"/>
      <c r="S76" s="47"/>
      <c r="T76"/>
      <c r="V76" s="48"/>
    </row>
    <row r="77" spans="2:22" ht="15" thickBot="1">
      <c r="B77" s="58"/>
      <c r="C77" s="59"/>
      <c r="D77" s="59"/>
      <c r="E77" s="59"/>
      <c r="F77" s="59"/>
      <c r="G77" s="59"/>
      <c r="H77" s="59"/>
      <c r="I77" s="59"/>
      <c r="J77" s="59"/>
      <c r="K77" s="60"/>
      <c r="L77"/>
      <c r="M77" s="110"/>
      <c r="N77" s="111"/>
      <c r="O77" s="111"/>
      <c r="P77" s="111"/>
      <c r="Q77" s="111"/>
      <c r="R77" s="111"/>
      <c r="S77" s="111"/>
      <c r="T77"/>
      <c r="V77" s="112"/>
    </row>
    <row r="78" spans="2:22">
      <c r="B78" s="55">
        <v>17</v>
      </c>
      <c r="C78" s="56" t="s">
        <v>247</v>
      </c>
      <c r="D78" s="56"/>
      <c r="E78" s="56"/>
      <c r="F78" s="56"/>
      <c r="G78" s="56"/>
      <c r="H78" s="56"/>
      <c r="I78" s="56"/>
      <c r="J78" s="56"/>
      <c r="K78" s="57"/>
      <c r="L78"/>
      <c r="M78" s="107">
        <v>18</v>
      </c>
      <c r="N78" s="108" t="s">
        <v>188</v>
      </c>
      <c r="O78" s="108"/>
      <c r="P78" s="108"/>
      <c r="Q78" s="108"/>
      <c r="R78" s="108"/>
      <c r="S78" s="108"/>
      <c r="T78" s="108"/>
      <c r="U78" s="108"/>
      <c r="V78" s="109"/>
    </row>
    <row r="79" spans="2:22">
      <c r="B79" s="58"/>
      <c r="C79" s="59"/>
      <c r="D79" s="59"/>
      <c r="E79" s="59"/>
      <c r="F79" s="59"/>
      <c r="G79" s="59"/>
      <c r="H79" s="59"/>
      <c r="I79" s="59"/>
      <c r="J79" s="59"/>
      <c r="K79" s="60"/>
      <c r="L79"/>
      <c r="M79" s="110"/>
      <c r="N79" s="111" t="s">
        <v>189</v>
      </c>
      <c r="O79" s="111"/>
      <c r="P79" s="111"/>
      <c r="Q79" s="111"/>
      <c r="R79" s="111"/>
      <c r="S79" s="111"/>
      <c r="T79" s="111"/>
      <c r="U79" s="111"/>
      <c r="V79" s="112"/>
    </row>
    <row r="80" spans="2:22">
      <c r="B80" s="58"/>
      <c r="C80" s="59"/>
      <c r="D80" s="59"/>
      <c r="E80" s="59"/>
      <c r="F80" s="59"/>
      <c r="G80" s="59"/>
      <c r="H80" s="59"/>
      <c r="I80" s="59"/>
      <c r="J80" s="59"/>
      <c r="K80" s="60"/>
      <c r="L80"/>
      <c r="M80" s="110"/>
      <c r="N80" s="111" t="s">
        <v>190</v>
      </c>
      <c r="O80" s="111"/>
      <c r="P80" s="111"/>
      <c r="Q80" s="111"/>
      <c r="R80" s="111"/>
      <c r="S80" s="111"/>
      <c r="T80" s="111"/>
      <c r="U80" s="111"/>
      <c r="V80" s="112"/>
    </row>
    <row r="81" spans="2:22" ht="15" thickBot="1">
      <c r="B81" s="58" t="s">
        <v>10</v>
      </c>
      <c r="C81" s="59" t="s">
        <v>248</v>
      </c>
      <c r="D81" s="59"/>
      <c r="E81" s="59"/>
      <c r="F81" s="59"/>
      <c r="G81" s="59"/>
      <c r="H81" s="59"/>
      <c r="I81" s="59"/>
      <c r="J81" s="59"/>
      <c r="K81" s="60"/>
      <c r="L81"/>
      <c r="M81" s="110" t="s">
        <v>10</v>
      </c>
      <c r="N81" s="116" t="s">
        <v>191</v>
      </c>
      <c r="O81" s="111"/>
      <c r="P81" s="111"/>
      <c r="Q81" s="111"/>
      <c r="R81" s="111"/>
      <c r="S81" s="111"/>
      <c r="T81" s="111"/>
      <c r="U81" s="111"/>
      <c r="V81" s="112"/>
    </row>
    <row r="82" spans="2:22" ht="15" thickBot="1">
      <c r="B82" s="58" t="s">
        <v>7</v>
      </c>
      <c r="C82" s="59" t="s">
        <v>249</v>
      </c>
      <c r="D82" s="59"/>
      <c r="E82" s="59"/>
      <c r="F82" s="59"/>
      <c r="G82" s="59"/>
      <c r="H82" s="59"/>
      <c r="I82" s="59"/>
      <c r="J82" s="106"/>
      <c r="K82" s="60"/>
      <c r="L82"/>
      <c r="M82" s="110" t="s">
        <v>7</v>
      </c>
      <c r="N82" s="116" t="s">
        <v>192</v>
      </c>
      <c r="O82" s="111"/>
      <c r="P82" s="111"/>
      <c r="Q82" s="111"/>
      <c r="R82" s="111"/>
      <c r="S82" s="106"/>
      <c r="T82" s="111"/>
      <c r="U82" s="111"/>
      <c r="V82" s="112"/>
    </row>
    <row r="83" spans="2:22">
      <c r="B83" s="58" t="s">
        <v>11</v>
      </c>
      <c r="C83" s="64" t="s">
        <v>250</v>
      </c>
      <c r="D83" s="59"/>
      <c r="E83" s="59"/>
      <c r="F83" s="59"/>
      <c r="G83" s="59"/>
      <c r="H83" s="59"/>
      <c r="I83" s="59"/>
      <c r="J83" s="59"/>
      <c r="K83" s="60"/>
      <c r="L83"/>
      <c r="M83" s="110" t="s">
        <v>11</v>
      </c>
      <c r="N83" s="116" t="s">
        <v>193</v>
      </c>
      <c r="O83" s="111"/>
      <c r="P83" s="111"/>
      <c r="Q83" s="111"/>
      <c r="R83" s="111"/>
      <c r="S83" s="111"/>
      <c r="T83" s="111"/>
      <c r="U83" s="111"/>
      <c r="V83" s="112"/>
    </row>
    <row r="84" spans="2:22">
      <c r="B84" s="58" t="s">
        <v>12</v>
      </c>
      <c r="C84" s="64" t="s">
        <v>251</v>
      </c>
      <c r="D84" s="59"/>
      <c r="E84" s="59"/>
      <c r="F84" s="59"/>
      <c r="G84" s="59"/>
      <c r="H84" s="59"/>
      <c r="I84" s="59"/>
      <c r="J84" s="59"/>
      <c r="K84" s="60"/>
      <c r="L84"/>
      <c r="M84" s="110" t="s">
        <v>12</v>
      </c>
      <c r="N84" s="116" t="s">
        <v>194</v>
      </c>
      <c r="O84" s="111"/>
      <c r="P84" s="111"/>
      <c r="Q84" s="111"/>
      <c r="R84" s="111"/>
      <c r="S84" s="111"/>
      <c r="T84" s="111"/>
      <c r="U84" s="111"/>
      <c r="V84" s="112"/>
    </row>
    <row r="85" spans="2:22">
      <c r="B85" s="58"/>
      <c r="C85" s="59"/>
      <c r="D85" s="59"/>
      <c r="E85" s="59"/>
      <c r="F85" s="59"/>
      <c r="G85" s="59"/>
      <c r="H85" s="59"/>
      <c r="I85" s="59"/>
      <c r="J85" s="59"/>
      <c r="K85" s="60"/>
      <c r="L85"/>
      <c r="M85" s="110"/>
      <c r="N85" s="111"/>
      <c r="O85" s="111"/>
      <c r="P85" s="111"/>
      <c r="Q85" s="111"/>
      <c r="R85" s="111"/>
      <c r="S85" s="111"/>
      <c r="T85" s="111"/>
      <c r="U85" s="111"/>
      <c r="V85" s="112"/>
    </row>
    <row r="86" spans="2:22" ht="15" thickBot="1">
      <c r="B86" s="61"/>
      <c r="C86" s="62"/>
      <c r="D86" s="62"/>
      <c r="E86" s="62"/>
      <c r="F86" s="62"/>
      <c r="G86" s="62"/>
      <c r="H86" s="62"/>
      <c r="I86" s="62"/>
      <c r="J86" s="62"/>
      <c r="K86" s="63"/>
      <c r="L86"/>
      <c r="M86" s="113"/>
      <c r="N86" s="114"/>
      <c r="O86" s="114"/>
      <c r="P86" s="114"/>
      <c r="Q86" s="114"/>
      <c r="R86" s="114"/>
      <c r="S86" s="114"/>
      <c r="T86" s="114"/>
      <c r="U86" s="114"/>
      <c r="V86" s="115"/>
    </row>
    <row r="87" spans="2:22">
      <c r="B87" s="58">
        <v>19</v>
      </c>
      <c r="C87" s="59" t="s">
        <v>252</v>
      </c>
      <c r="D87" s="59"/>
      <c r="E87" s="59"/>
      <c r="F87" s="59"/>
      <c r="G87" s="59"/>
      <c r="H87" s="59"/>
      <c r="I87" s="59"/>
      <c r="J87" s="59"/>
      <c r="K87" s="60"/>
      <c r="L87"/>
      <c r="M87" s="110">
        <v>20</v>
      </c>
      <c r="N87" s="116" t="s">
        <v>226</v>
      </c>
      <c r="O87" s="111"/>
      <c r="P87" s="111"/>
      <c r="Q87" s="111"/>
      <c r="R87" s="111"/>
      <c r="S87" s="111"/>
      <c r="T87"/>
      <c r="V87" s="112"/>
    </row>
    <row r="88" spans="2:22" ht="15" thickBot="1">
      <c r="B88" s="58"/>
      <c r="C88" s="59" t="s">
        <v>253</v>
      </c>
      <c r="D88" s="59"/>
      <c r="E88" s="59"/>
      <c r="F88" s="59"/>
      <c r="G88" s="59"/>
      <c r="H88" s="59"/>
      <c r="I88" s="59"/>
      <c r="J88" s="59"/>
      <c r="K88" s="60"/>
      <c r="L88"/>
      <c r="M88" s="58"/>
      <c r="N88" s="64" t="s">
        <v>227</v>
      </c>
      <c r="O88" s="59"/>
      <c r="P88" s="59"/>
      <c r="Q88" s="59"/>
      <c r="R88" s="59"/>
      <c r="S88" s="59"/>
      <c r="T88"/>
      <c r="V88" s="60"/>
    </row>
    <row r="89" spans="2:22" ht="15" thickBot="1">
      <c r="B89" s="58" t="s">
        <v>10</v>
      </c>
      <c r="C89" s="59" t="s">
        <v>254</v>
      </c>
      <c r="D89" s="59"/>
      <c r="E89" s="59"/>
      <c r="F89" s="59"/>
      <c r="G89" s="59"/>
      <c r="H89" s="59"/>
      <c r="I89" s="59"/>
      <c r="J89" s="54"/>
      <c r="K89" s="60"/>
      <c r="L89"/>
      <c r="M89" s="58"/>
      <c r="N89" s="59"/>
      <c r="O89" s="59"/>
      <c r="P89" s="59"/>
      <c r="Q89" s="59"/>
      <c r="R89" s="59"/>
      <c r="S89" s="59"/>
      <c r="T89"/>
      <c r="V89" s="60"/>
    </row>
    <row r="90" spans="2:22" ht="15" thickBot="1">
      <c r="B90" s="58" t="s">
        <v>7</v>
      </c>
      <c r="C90" s="59" t="s">
        <v>255</v>
      </c>
      <c r="D90" s="59"/>
      <c r="E90" s="59"/>
      <c r="F90" s="59"/>
      <c r="G90" s="59"/>
      <c r="H90" s="59"/>
      <c r="I90" s="59"/>
      <c r="J90" s="54"/>
      <c r="K90" s="60"/>
      <c r="L90"/>
      <c r="M90" s="58"/>
      <c r="N90" s="59"/>
      <c r="O90" s="59"/>
      <c r="P90" s="59"/>
      <c r="Q90" s="59"/>
      <c r="R90" s="59"/>
      <c r="S90" s="59"/>
      <c r="T90"/>
      <c r="V90" s="60"/>
    </row>
    <row r="91" spans="2:22" ht="15" thickBot="1">
      <c r="B91" s="58" t="s">
        <v>11</v>
      </c>
      <c r="C91" s="59" t="s">
        <v>256</v>
      </c>
      <c r="D91" s="59"/>
      <c r="E91" s="59"/>
      <c r="F91" s="59"/>
      <c r="G91" s="59"/>
      <c r="H91" s="59"/>
      <c r="I91" s="59"/>
      <c r="J91" s="54"/>
      <c r="K91" s="60"/>
      <c r="L91"/>
      <c r="M91" s="58" t="s">
        <v>10</v>
      </c>
      <c r="N91" s="59" t="s">
        <v>71</v>
      </c>
      <c r="O91" s="59"/>
      <c r="P91" s="59"/>
      <c r="Q91" s="59"/>
      <c r="R91" s="59"/>
      <c r="S91" s="64"/>
      <c r="T91"/>
      <c r="V91" s="60"/>
    </row>
    <row r="92" spans="2:22" ht="15" thickBot="1">
      <c r="B92" s="58" t="s">
        <v>12</v>
      </c>
      <c r="C92" s="59" t="s">
        <v>257</v>
      </c>
      <c r="D92" s="59"/>
      <c r="E92" s="59"/>
      <c r="F92" s="59"/>
      <c r="G92" s="59"/>
      <c r="H92" s="59"/>
      <c r="I92" s="59"/>
      <c r="J92" s="54"/>
      <c r="K92" s="60"/>
      <c r="L92"/>
      <c r="M92" s="58" t="s">
        <v>7</v>
      </c>
      <c r="N92" s="64" t="s">
        <v>72</v>
      </c>
      <c r="O92" s="59"/>
      <c r="P92" s="59"/>
      <c r="Q92" s="59"/>
      <c r="R92" s="59"/>
      <c r="S92" s="106"/>
      <c r="T92"/>
      <c r="V92" s="60"/>
    </row>
    <row r="93" spans="2:22" ht="15" thickBot="1">
      <c r="B93" s="58" t="s">
        <v>89</v>
      </c>
      <c r="C93" s="59" t="s">
        <v>258</v>
      </c>
      <c r="D93" s="59"/>
      <c r="E93" s="59"/>
      <c r="F93" s="59"/>
      <c r="G93" s="59"/>
      <c r="H93" s="59"/>
      <c r="I93" s="59"/>
      <c r="J93" s="54"/>
      <c r="K93" s="60"/>
      <c r="L93"/>
      <c r="M93" s="58" t="s">
        <v>11</v>
      </c>
      <c r="N93" s="64" t="s">
        <v>228</v>
      </c>
      <c r="O93" s="59"/>
      <c r="P93" s="59"/>
      <c r="Q93" s="59"/>
      <c r="R93" s="59"/>
      <c r="S93" s="64"/>
      <c r="T93"/>
      <c r="V93" s="60"/>
    </row>
    <row r="94" spans="2:22" ht="15" thickBot="1">
      <c r="B94" s="58" t="s">
        <v>126</v>
      </c>
      <c r="C94" s="59" t="s">
        <v>259</v>
      </c>
      <c r="D94" s="59"/>
      <c r="E94" s="59"/>
      <c r="F94" s="59"/>
      <c r="G94" s="59"/>
      <c r="H94" s="59"/>
      <c r="I94" s="59"/>
      <c r="J94" s="54"/>
      <c r="K94" s="60"/>
      <c r="L94"/>
      <c r="M94" s="58" t="s">
        <v>12</v>
      </c>
      <c r="N94" s="64" t="s">
        <v>229</v>
      </c>
      <c r="O94" s="59"/>
      <c r="P94" s="59"/>
      <c r="Q94" s="59"/>
      <c r="R94" s="59"/>
      <c r="S94" s="64"/>
      <c r="T94"/>
      <c r="V94" s="60"/>
    </row>
    <row r="95" spans="2:22" ht="15" thickBot="1">
      <c r="B95" s="61"/>
      <c r="C95" s="62"/>
      <c r="D95" s="62"/>
      <c r="E95" s="62"/>
      <c r="F95" s="62"/>
      <c r="G95" s="62"/>
      <c r="H95" s="62"/>
      <c r="I95" s="62"/>
      <c r="J95" s="62"/>
      <c r="K95" s="63"/>
      <c r="L95"/>
      <c r="M95" s="61"/>
      <c r="N95" s="62"/>
      <c r="O95" s="62"/>
      <c r="P95" s="62"/>
      <c r="Q95" s="62"/>
      <c r="R95" s="62"/>
      <c r="S95" s="62"/>
      <c r="T95" s="114"/>
      <c r="U95" s="114"/>
      <c r="V95" s="63"/>
    </row>
    <row r="96" spans="2:22">
      <c r="F96" s="51"/>
      <c r="G96" s="51"/>
      <c r="H96" s="52"/>
      <c r="I96" s="52"/>
      <c r="K96" s="53"/>
      <c r="L96"/>
      <c r="M96"/>
      <c r="N96"/>
      <c r="O96"/>
    </row>
    <row r="97" spans="7:15">
      <c r="G97" s="51"/>
      <c r="H97" s="51"/>
      <c r="I97" s="52"/>
      <c r="J97" s="52"/>
      <c r="K97"/>
      <c r="M97"/>
      <c r="N97"/>
      <c r="O97"/>
    </row>
  </sheetData>
  <dataValidations count="5">
    <dataValidation type="list" allowBlank="1" showInputMessage="1" showErrorMessage="1" sqref="I11:I15">
      <formula1>"Sound sensor, Light sensor, Temperature sensor"</formula1>
    </dataValidation>
    <dataValidation type="list" allowBlank="1" showInputMessage="1" showErrorMessage="1" sqref="U13 J20 S20 S27 J27 J35 J45 S45 S55 J55 J64 J73 J82 S92 S82 S64">
      <formula1>"a,b,c,d"</formula1>
    </dataValidation>
    <dataValidation type="list" allowBlank="1" showInputMessage="1" showErrorMessage="1" sqref="S72:S75">
      <formula1>"Advantage, -"</formula1>
    </dataValidation>
    <dataValidation type="list" allowBlank="1" showInputMessage="1" showErrorMessage="1" sqref="J89:J94">
      <formula1>"Changed, Not Changed"</formula1>
    </dataValidation>
    <dataValidation type="list" allowBlank="1" showInputMessage="1" showErrorMessage="1" sqref="S35:S38">
      <formula1>"Uses, Does not use"</formula1>
    </dataValidation>
  </dataValidations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104"/>
  <sheetViews>
    <sheetView showGridLines="0" showRowColHeaders="0" topLeftCell="A85" zoomScale="70" zoomScaleNormal="70" zoomScalePageLayoutView="70" workbookViewId="0">
      <selection activeCell="T3" sqref="T3"/>
    </sheetView>
  </sheetViews>
  <sheetFormatPr baseColWidth="10" defaultColWidth="8.83203125" defaultRowHeight="14" x14ac:dyDescent="0"/>
  <cols>
    <col min="8" max="9" width="9.1640625" customWidth="1"/>
    <col min="16" max="16" width="12" bestFit="1" customWidth="1"/>
  </cols>
  <sheetData>
    <row r="2" spans="2:20" s="53" customFormat="1"/>
    <row r="3" spans="2:20" s="53" customFormat="1"/>
    <row r="4" spans="2:20" s="53" customFormat="1"/>
    <row r="7" spans="2:20" ht="15" thickBot="1"/>
    <row r="8" spans="2:20">
      <c r="B8" s="107">
        <v>1</v>
      </c>
      <c r="C8" s="108" t="s">
        <v>371</v>
      </c>
      <c r="D8" s="108"/>
      <c r="E8" s="108"/>
      <c r="F8" s="108"/>
      <c r="G8" s="108"/>
      <c r="H8" s="108"/>
      <c r="I8" s="108"/>
      <c r="J8" s="108"/>
      <c r="K8" s="109"/>
      <c r="M8" s="107">
        <v>2</v>
      </c>
      <c r="N8" s="108" t="s">
        <v>375</v>
      </c>
      <c r="O8" s="108"/>
      <c r="P8" s="108"/>
      <c r="Q8" s="108"/>
      <c r="R8" s="108"/>
      <c r="S8" s="108"/>
      <c r="T8" s="109"/>
    </row>
    <row r="9" spans="2:20">
      <c r="B9" s="110"/>
      <c r="C9" s="111"/>
      <c r="D9" s="111"/>
      <c r="E9" s="111"/>
      <c r="F9" s="111"/>
      <c r="G9" s="111"/>
      <c r="H9" s="111"/>
      <c r="I9" s="111"/>
      <c r="J9" s="111"/>
      <c r="K9" s="112"/>
      <c r="M9" s="110"/>
      <c r="N9" s="111"/>
      <c r="O9" s="111"/>
      <c r="P9" s="111"/>
      <c r="Q9" s="111"/>
      <c r="R9" s="111"/>
      <c r="S9" s="111"/>
      <c r="T9" s="112"/>
    </row>
    <row r="10" spans="2:20" ht="15" thickBot="1">
      <c r="B10" s="110" t="s">
        <v>10</v>
      </c>
      <c r="C10" s="111" t="s">
        <v>372</v>
      </c>
      <c r="D10" s="111"/>
      <c r="E10" s="111"/>
      <c r="F10" s="111"/>
      <c r="G10" s="111"/>
      <c r="H10" s="111"/>
      <c r="I10" s="111"/>
      <c r="K10" s="112"/>
      <c r="M10" s="110" t="s">
        <v>10</v>
      </c>
      <c r="N10" s="111" t="s">
        <v>376</v>
      </c>
      <c r="O10" s="111"/>
      <c r="P10" s="111"/>
      <c r="Q10" s="111"/>
      <c r="R10" s="111"/>
      <c r="S10" s="111"/>
      <c r="T10" s="112"/>
    </row>
    <row r="11" spans="2:20" ht="15" thickBot="1">
      <c r="B11" s="110" t="s">
        <v>7</v>
      </c>
      <c r="C11" s="111" t="s">
        <v>423</v>
      </c>
      <c r="D11" s="111"/>
      <c r="E11" s="111"/>
      <c r="F11" s="111"/>
      <c r="G11" s="111"/>
      <c r="H11" s="111"/>
      <c r="I11" s="111"/>
      <c r="J11" s="106"/>
      <c r="K11" s="112"/>
      <c r="M11" s="110" t="s">
        <v>7</v>
      </c>
      <c r="N11" s="111" t="s">
        <v>377</v>
      </c>
      <c r="O11" s="111"/>
      <c r="P11" s="111"/>
      <c r="Q11" s="111"/>
      <c r="R11" s="106"/>
      <c r="S11" s="111"/>
      <c r="T11" s="112"/>
    </row>
    <row r="12" spans="2:20">
      <c r="B12" s="110" t="s">
        <v>11</v>
      </c>
      <c r="C12" s="116" t="s">
        <v>373</v>
      </c>
      <c r="D12" s="111"/>
      <c r="E12" s="111"/>
      <c r="F12" s="111"/>
      <c r="G12" s="111"/>
      <c r="H12" s="111"/>
      <c r="I12" s="111"/>
      <c r="K12" s="112"/>
      <c r="M12" s="110" t="s">
        <v>11</v>
      </c>
      <c r="N12" s="116" t="s">
        <v>378</v>
      </c>
      <c r="O12" s="111"/>
      <c r="P12" s="111"/>
      <c r="Q12" s="111"/>
      <c r="R12" s="111"/>
      <c r="S12" s="111"/>
      <c r="T12" s="112"/>
    </row>
    <row r="13" spans="2:20">
      <c r="B13" s="110" t="s">
        <v>12</v>
      </c>
      <c r="C13" s="116" t="s">
        <v>374</v>
      </c>
      <c r="D13" s="111"/>
      <c r="E13" s="111"/>
      <c r="F13" s="111"/>
      <c r="G13" s="111"/>
      <c r="H13" s="111"/>
      <c r="I13" s="111"/>
      <c r="K13" s="112"/>
      <c r="M13" s="110" t="s">
        <v>12</v>
      </c>
      <c r="N13" s="116" t="s">
        <v>379</v>
      </c>
      <c r="O13" s="111"/>
      <c r="P13" s="111"/>
      <c r="Q13" s="111"/>
      <c r="R13" s="111"/>
      <c r="S13" s="111"/>
      <c r="T13" s="112"/>
    </row>
    <row r="14" spans="2:20" ht="15" thickBot="1">
      <c r="B14" s="113"/>
      <c r="C14" s="114"/>
      <c r="D14" s="114"/>
      <c r="E14" s="114"/>
      <c r="F14" s="114"/>
      <c r="G14" s="114"/>
      <c r="H14" s="114"/>
      <c r="I14" s="114"/>
      <c r="J14" s="114"/>
      <c r="K14" s="115"/>
      <c r="M14" s="113"/>
      <c r="N14" s="114"/>
      <c r="O14" s="114"/>
      <c r="P14" s="114"/>
      <c r="Q14" s="114"/>
      <c r="R14" s="114"/>
      <c r="S14" s="114"/>
      <c r="T14" s="115"/>
    </row>
    <row r="15" spans="2:20">
      <c r="B15" s="107">
        <v>3</v>
      </c>
      <c r="C15" s="108" t="s">
        <v>380</v>
      </c>
      <c r="D15" s="108"/>
      <c r="E15" s="108"/>
      <c r="F15" s="108"/>
      <c r="G15" s="108"/>
      <c r="H15" s="108"/>
      <c r="I15" s="108"/>
      <c r="J15" s="108"/>
      <c r="K15" s="109"/>
      <c r="M15" s="110">
        <v>4</v>
      </c>
      <c r="N15" s="82" t="s">
        <v>381</v>
      </c>
      <c r="O15" s="111"/>
      <c r="P15" s="111"/>
      <c r="Q15" s="111"/>
      <c r="R15" s="111"/>
      <c r="S15" s="111"/>
      <c r="T15" s="112"/>
    </row>
    <row r="16" spans="2:20" ht="15" thickBot="1">
      <c r="B16" s="110"/>
      <c r="C16" s="111"/>
      <c r="D16" s="111"/>
      <c r="E16" s="111"/>
      <c r="F16" s="111"/>
      <c r="G16" s="111"/>
      <c r="H16" s="111"/>
      <c r="I16" s="111"/>
      <c r="J16" s="111"/>
      <c r="K16" s="112"/>
      <c r="M16" s="110"/>
      <c r="N16" s="111"/>
      <c r="O16" s="111"/>
      <c r="P16" s="111"/>
      <c r="Q16" s="111"/>
      <c r="R16" s="111"/>
      <c r="S16" s="111"/>
      <c r="T16" s="112"/>
    </row>
    <row r="17" spans="2:20" ht="15" thickBot="1">
      <c r="B17" s="110" t="s">
        <v>10</v>
      </c>
      <c r="C17" s="106"/>
      <c r="D17" s="111"/>
      <c r="E17" s="111"/>
      <c r="F17" s="111"/>
      <c r="G17" s="111"/>
      <c r="H17" s="111"/>
      <c r="I17" s="111"/>
      <c r="K17" s="112"/>
      <c r="M17" s="110" t="s">
        <v>10</v>
      </c>
      <c r="N17" s="116" t="s">
        <v>382</v>
      </c>
      <c r="O17" s="111"/>
      <c r="P17" s="111"/>
      <c r="Q17" s="111"/>
      <c r="R17" s="111"/>
      <c r="S17" s="111"/>
      <c r="T17" s="112"/>
    </row>
    <row r="18" spans="2:20" ht="15" thickBot="1">
      <c r="B18" s="110" t="s">
        <v>7</v>
      </c>
      <c r="C18" s="106"/>
      <c r="D18" s="111"/>
      <c r="E18" s="111"/>
      <c r="F18" s="111"/>
      <c r="G18" s="111"/>
      <c r="H18" s="111"/>
      <c r="I18" s="111"/>
      <c r="K18" s="112"/>
      <c r="M18" s="110" t="s">
        <v>7</v>
      </c>
      <c r="N18" s="116" t="s">
        <v>383</v>
      </c>
      <c r="O18" s="111"/>
      <c r="P18" s="111"/>
      <c r="Q18" s="111"/>
      <c r="R18" s="106"/>
      <c r="S18" s="111"/>
      <c r="T18" s="112"/>
    </row>
    <row r="19" spans="2:20" ht="15" thickBot="1">
      <c r="B19" s="110" t="s">
        <v>11</v>
      </c>
      <c r="C19" s="106"/>
      <c r="D19" s="111"/>
      <c r="E19" s="111"/>
      <c r="F19" s="111"/>
      <c r="G19" s="111"/>
      <c r="H19" s="111"/>
      <c r="I19" s="111"/>
      <c r="K19" s="112"/>
      <c r="M19" s="110" t="s">
        <v>11</v>
      </c>
      <c r="N19" s="116" t="s">
        <v>384</v>
      </c>
      <c r="O19" s="111"/>
      <c r="P19" s="111"/>
      <c r="Q19" s="111"/>
      <c r="S19" s="111"/>
      <c r="T19" s="112"/>
    </row>
    <row r="20" spans="2:20" ht="15" thickBot="1">
      <c r="B20" s="110" t="s">
        <v>12</v>
      </c>
      <c r="C20" s="106"/>
      <c r="D20" s="111"/>
      <c r="E20" s="111"/>
      <c r="F20" s="111"/>
      <c r="G20" s="111"/>
      <c r="H20" s="111"/>
      <c r="I20" s="111"/>
      <c r="K20" s="112"/>
      <c r="M20" s="110" t="s">
        <v>12</v>
      </c>
      <c r="N20" s="116" t="s">
        <v>385</v>
      </c>
      <c r="O20" s="111"/>
      <c r="P20" s="111"/>
      <c r="Q20" s="111"/>
      <c r="R20" s="111"/>
      <c r="S20" s="111"/>
      <c r="T20" s="112"/>
    </row>
    <row r="21" spans="2:20">
      <c r="B21" s="110"/>
      <c r="C21" s="111"/>
      <c r="D21" s="111"/>
      <c r="E21" s="111"/>
      <c r="F21" s="111"/>
      <c r="G21" s="111"/>
      <c r="H21" s="111"/>
      <c r="I21" s="111"/>
      <c r="J21" s="111"/>
      <c r="K21" s="112"/>
      <c r="M21" s="110"/>
      <c r="N21" s="116"/>
      <c r="O21" s="111"/>
      <c r="P21" s="111"/>
      <c r="Q21" s="111"/>
      <c r="R21" s="111"/>
      <c r="S21" s="111"/>
      <c r="T21" s="112"/>
    </row>
    <row r="22" spans="2:20">
      <c r="B22" s="110"/>
      <c r="C22" s="111"/>
      <c r="D22" s="111"/>
      <c r="E22" s="111"/>
      <c r="F22" s="111"/>
      <c r="G22" s="111"/>
      <c r="H22" s="111"/>
      <c r="I22" s="111"/>
      <c r="J22" s="111"/>
      <c r="K22" s="112"/>
      <c r="M22" s="110"/>
      <c r="N22" s="111"/>
      <c r="O22" s="111"/>
      <c r="P22" s="111"/>
      <c r="Q22" s="111"/>
      <c r="R22" s="111"/>
      <c r="S22" s="111"/>
      <c r="T22" s="112"/>
    </row>
    <row r="23" spans="2:20" ht="15" thickBot="1">
      <c r="B23" s="113"/>
      <c r="C23" s="114"/>
      <c r="D23" s="114"/>
      <c r="E23" s="114"/>
      <c r="F23" s="114"/>
      <c r="G23" s="114"/>
      <c r="H23" s="114"/>
      <c r="I23" s="114"/>
      <c r="J23" s="114"/>
      <c r="K23" s="115"/>
      <c r="M23" s="110"/>
      <c r="N23" s="111"/>
      <c r="O23" s="111"/>
      <c r="P23" s="111"/>
      <c r="Q23" s="111"/>
      <c r="R23" s="111"/>
      <c r="S23" s="111"/>
      <c r="T23" s="112"/>
    </row>
    <row r="24" spans="2:20">
      <c r="B24" s="107">
        <v>5</v>
      </c>
      <c r="C24" s="108" t="s">
        <v>386</v>
      </c>
      <c r="D24" s="108"/>
      <c r="E24" s="108"/>
      <c r="F24" s="108"/>
      <c r="G24" s="108"/>
      <c r="H24" s="108"/>
      <c r="K24" s="109"/>
      <c r="M24" s="67">
        <v>6</v>
      </c>
      <c r="N24" s="68" t="s">
        <v>260</v>
      </c>
      <c r="O24" s="68"/>
      <c r="P24" s="68"/>
      <c r="Q24" s="68"/>
      <c r="R24" s="68"/>
      <c r="S24" s="68"/>
      <c r="T24" s="69"/>
    </row>
    <row r="25" spans="2:20" ht="15" thickBot="1">
      <c r="B25" s="110"/>
      <c r="C25" s="111"/>
      <c r="D25" s="111"/>
      <c r="E25" s="111"/>
      <c r="F25" s="111"/>
      <c r="G25" s="111"/>
      <c r="H25" s="111"/>
      <c r="K25" s="112"/>
      <c r="M25" s="70"/>
      <c r="N25" s="71"/>
      <c r="O25" s="71"/>
      <c r="P25" s="71"/>
      <c r="Q25" s="71"/>
      <c r="R25" s="71"/>
      <c r="S25" s="71"/>
      <c r="T25" s="72"/>
    </row>
    <row r="26" spans="2:20" ht="15" thickBot="1">
      <c r="B26" s="78" t="s">
        <v>10</v>
      </c>
      <c r="C26" s="80" t="s">
        <v>390</v>
      </c>
      <c r="D26" s="111"/>
      <c r="E26" s="111"/>
      <c r="F26" s="111"/>
      <c r="H26" s="111"/>
      <c r="K26" s="112"/>
      <c r="M26" s="78" t="s">
        <v>10</v>
      </c>
      <c r="N26" s="80" t="s">
        <v>261</v>
      </c>
      <c r="O26" s="71"/>
      <c r="P26" s="71"/>
      <c r="Q26" s="71"/>
      <c r="R26" s="66"/>
      <c r="S26" s="71"/>
      <c r="T26" s="72"/>
    </row>
    <row r="27" spans="2:20" ht="15" thickBot="1">
      <c r="B27" s="79" t="s">
        <v>7</v>
      </c>
      <c r="C27" s="81" t="s">
        <v>387</v>
      </c>
      <c r="D27" s="104"/>
      <c r="E27" s="104"/>
      <c r="F27" s="111"/>
      <c r="H27" s="111"/>
      <c r="J27" s="106"/>
      <c r="K27" s="112"/>
      <c r="M27" s="79" t="s">
        <v>7</v>
      </c>
      <c r="N27" s="81" t="s">
        <v>426</v>
      </c>
      <c r="O27" s="77"/>
      <c r="P27" s="77"/>
      <c r="Q27" s="71"/>
      <c r="R27" s="66"/>
      <c r="S27" s="71"/>
      <c r="T27" s="72"/>
    </row>
    <row r="28" spans="2:20" ht="15" thickBot="1">
      <c r="B28" s="78" t="s">
        <v>11</v>
      </c>
      <c r="C28" s="80" t="s">
        <v>388</v>
      </c>
      <c r="D28" s="111"/>
      <c r="E28" s="111"/>
      <c r="F28" s="111"/>
      <c r="H28" s="111"/>
      <c r="K28" s="112"/>
      <c r="M28" s="78" t="s">
        <v>11</v>
      </c>
      <c r="N28" s="80" t="s">
        <v>25</v>
      </c>
      <c r="O28" s="71"/>
      <c r="P28" s="71"/>
      <c r="Q28" s="71"/>
      <c r="R28" s="66"/>
      <c r="S28" s="71"/>
      <c r="T28" s="72"/>
    </row>
    <row r="29" spans="2:20" ht="15" thickBot="1">
      <c r="B29" s="78" t="s">
        <v>12</v>
      </c>
      <c r="C29" s="80" t="s">
        <v>389</v>
      </c>
      <c r="D29" s="111"/>
      <c r="E29" s="111"/>
      <c r="F29" s="111"/>
      <c r="H29" s="111"/>
      <c r="K29" s="112"/>
      <c r="M29" s="78" t="s">
        <v>12</v>
      </c>
      <c r="N29" s="80" t="s">
        <v>48</v>
      </c>
      <c r="O29" s="71"/>
      <c r="P29" s="71"/>
      <c r="Q29" s="71"/>
      <c r="R29" s="66"/>
      <c r="S29" s="71"/>
      <c r="T29" s="72"/>
    </row>
    <row r="30" spans="2:20" ht="15" thickBot="1">
      <c r="B30" s="78"/>
      <c r="C30" s="82"/>
      <c r="D30" s="111"/>
      <c r="E30" s="111"/>
      <c r="F30" s="111"/>
      <c r="H30" s="111"/>
      <c r="K30" s="112"/>
      <c r="M30" s="78" t="s">
        <v>89</v>
      </c>
      <c r="N30" s="82" t="s">
        <v>263</v>
      </c>
      <c r="O30" s="71"/>
      <c r="P30" s="71"/>
      <c r="Q30" s="71"/>
      <c r="R30" s="66"/>
      <c r="S30" s="71"/>
      <c r="T30" s="72"/>
    </row>
    <row r="31" spans="2:20" ht="15" thickBot="1">
      <c r="B31" s="113"/>
      <c r="C31" s="114"/>
      <c r="D31" s="114"/>
      <c r="E31" s="114"/>
      <c r="F31" s="114"/>
      <c r="G31" s="114"/>
      <c r="H31" s="114"/>
      <c r="K31" s="115"/>
      <c r="M31" s="73"/>
      <c r="N31" s="74"/>
      <c r="O31" s="74"/>
      <c r="P31" s="74"/>
      <c r="Q31" s="74"/>
      <c r="R31" s="74"/>
      <c r="S31" s="74"/>
      <c r="T31" s="75"/>
    </row>
    <row r="32" spans="2:20">
      <c r="B32" s="84">
        <v>7</v>
      </c>
      <c r="C32" s="85" t="s">
        <v>293</v>
      </c>
      <c r="D32" s="85"/>
      <c r="E32" s="85"/>
      <c r="F32" s="85"/>
      <c r="G32" s="85"/>
      <c r="H32" s="85"/>
      <c r="I32" s="85"/>
      <c r="J32" s="85"/>
      <c r="K32" s="86"/>
      <c r="M32" s="70">
        <v>8</v>
      </c>
      <c r="N32" s="82" t="s">
        <v>264</v>
      </c>
      <c r="O32" s="71"/>
      <c r="P32" s="71"/>
      <c r="Q32" s="71"/>
      <c r="R32" s="71"/>
      <c r="S32" s="71"/>
      <c r="T32" s="72"/>
    </row>
    <row r="33" spans="2:20" ht="15" thickBot="1">
      <c r="B33" s="87"/>
      <c r="C33" s="88"/>
      <c r="D33" s="88"/>
      <c r="E33" s="88"/>
      <c r="F33" s="88"/>
      <c r="G33" s="88"/>
      <c r="H33" s="88"/>
      <c r="I33" s="88"/>
      <c r="J33" s="88"/>
      <c r="K33" s="89"/>
      <c r="M33" s="70"/>
      <c r="N33" s="71"/>
      <c r="O33" s="71"/>
      <c r="P33" s="71"/>
      <c r="Q33" s="71"/>
      <c r="R33" s="71"/>
      <c r="S33" s="71"/>
      <c r="T33" s="72"/>
    </row>
    <row r="34" spans="2:20" ht="15" thickBot="1">
      <c r="B34" s="87" t="s">
        <v>10</v>
      </c>
      <c r="C34" s="88" t="s">
        <v>294</v>
      </c>
      <c r="D34" s="88"/>
      <c r="E34" s="88"/>
      <c r="F34" s="88"/>
      <c r="G34" s="88"/>
      <c r="H34" s="88"/>
      <c r="I34" s="88"/>
      <c r="J34" s="83"/>
      <c r="K34" s="89"/>
      <c r="M34" s="70"/>
      <c r="N34" s="71"/>
      <c r="O34" s="71"/>
      <c r="P34" s="71"/>
      <c r="Q34" s="71"/>
      <c r="R34" s="71"/>
      <c r="S34" s="71"/>
      <c r="T34" s="72"/>
    </row>
    <row r="35" spans="2:20" ht="15" thickBot="1">
      <c r="B35" s="87" t="s">
        <v>7</v>
      </c>
      <c r="C35" s="88" t="s">
        <v>295</v>
      </c>
      <c r="D35" s="88"/>
      <c r="E35" s="88"/>
      <c r="F35" s="88"/>
      <c r="G35" s="88"/>
      <c r="H35" s="88"/>
      <c r="I35" s="88"/>
      <c r="J35" s="83"/>
      <c r="K35" s="89"/>
      <c r="M35" s="70" t="s">
        <v>10</v>
      </c>
      <c r="N35" s="71" t="s">
        <v>265</v>
      </c>
      <c r="O35" s="71"/>
      <c r="P35" s="71"/>
      <c r="Q35" s="71"/>
      <c r="R35" s="71"/>
      <c r="S35" s="71"/>
      <c r="T35" s="72"/>
    </row>
    <row r="36" spans="2:20" ht="15" thickBot="1">
      <c r="B36" s="87" t="s">
        <v>11</v>
      </c>
      <c r="C36" s="88" t="s">
        <v>296</v>
      </c>
      <c r="D36" s="88"/>
      <c r="E36" s="88"/>
      <c r="F36" s="88"/>
      <c r="G36" s="88"/>
      <c r="H36" s="88"/>
      <c r="I36" s="88"/>
      <c r="J36" s="83"/>
      <c r="K36" s="89"/>
      <c r="M36" s="70" t="s">
        <v>7</v>
      </c>
      <c r="N36" s="71" t="s">
        <v>266</v>
      </c>
      <c r="O36" s="71"/>
      <c r="P36" s="71"/>
      <c r="Q36" s="71"/>
      <c r="R36" s="106"/>
      <c r="S36" s="71"/>
      <c r="T36" s="72"/>
    </row>
    <row r="37" spans="2:20" ht="15" thickBot="1">
      <c r="B37" s="87" t="s">
        <v>12</v>
      </c>
      <c r="C37" s="88" t="s">
        <v>297</v>
      </c>
      <c r="D37" s="88"/>
      <c r="E37" s="88"/>
      <c r="F37" s="88"/>
      <c r="G37" s="88"/>
      <c r="H37" s="88"/>
      <c r="I37" s="88"/>
      <c r="J37" s="83"/>
      <c r="K37" s="89"/>
      <c r="M37" s="70" t="s">
        <v>11</v>
      </c>
      <c r="N37" s="76" t="s">
        <v>262</v>
      </c>
      <c r="O37" s="71"/>
      <c r="P37" s="71"/>
      <c r="Q37" s="71"/>
      <c r="R37" s="71"/>
      <c r="S37" s="71"/>
      <c r="T37" s="72"/>
    </row>
    <row r="38" spans="2:20">
      <c r="B38" s="87"/>
      <c r="C38" s="88"/>
      <c r="D38" s="88"/>
      <c r="E38" s="88"/>
      <c r="F38" s="88"/>
      <c r="G38" s="88"/>
      <c r="H38" s="88"/>
      <c r="I38" s="88"/>
      <c r="J38" s="88"/>
      <c r="K38" s="89"/>
      <c r="M38" s="70" t="s">
        <v>12</v>
      </c>
      <c r="N38" s="76" t="s">
        <v>263</v>
      </c>
      <c r="O38" s="71"/>
      <c r="P38" s="71"/>
      <c r="Q38" s="71"/>
      <c r="R38" s="71"/>
      <c r="S38" s="71"/>
      <c r="T38" s="72"/>
    </row>
    <row r="39" spans="2:20">
      <c r="B39" s="87"/>
      <c r="C39" s="88"/>
      <c r="D39" s="88"/>
      <c r="E39" s="88"/>
      <c r="F39" s="88"/>
      <c r="G39" s="88"/>
      <c r="H39" s="88"/>
      <c r="I39" s="88"/>
      <c r="J39" s="88"/>
      <c r="K39" s="89"/>
      <c r="M39" s="70"/>
      <c r="N39" s="71"/>
      <c r="O39" s="71"/>
      <c r="P39" s="71"/>
      <c r="Q39" s="71"/>
      <c r="R39" s="71"/>
      <c r="S39" s="71"/>
      <c r="T39" s="72"/>
    </row>
    <row r="40" spans="2:20" ht="15" thickBot="1">
      <c r="B40" s="90"/>
      <c r="C40" s="91"/>
      <c r="D40" s="91"/>
      <c r="E40" s="91"/>
      <c r="F40" s="91"/>
      <c r="G40" s="91"/>
      <c r="H40" s="91"/>
      <c r="I40" s="91"/>
      <c r="J40" s="91"/>
      <c r="K40" s="92"/>
      <c r="M40" s="70"/>
      <c r="N40" s="71"/>
      <c r="O40" s="71"/>
      <c r="P40" s="71"/>
      <c r="Q40" s="71"/>
      <c r="R40" s="71"/>
      <c r="S40" s="71"/>
      <c r="T40" s="72"/>
    </row>
    <row r="41" spans="2:20">
      <c r="B41" s="84">
        <v>9</v>
      </c>
      <c r="C41" s="85" t="s">
        <v>298</v>
      </c>
      <c r="D41" s="85"/>
      <c r="E41" s="85"/>
      <c r="F41" s="85"/>
      <c r="G41" s="85"/>
      <c r="H41" s="85"/>
      <c r="I41" s="85"/>
      <c r="J41" s="85"/>
      <c r="K41" s="86"/>
      <c r="M41" s="67">
        <v>10</v>
      </c>
      <c r="N41" s="68" t="s">
        <v>267</v>
      </c>
      <c r="O41" s="68"/>
      <c r="P41" s="68"/>
      <c r="Q41" s="68"/>
      <c r="R41" s="68"/>
      <c r="S41" s="68"/>
      <c r="T41" s="69"/>
    </row>
    <row r="42" spans="2:20">
      <c r="B42" s="87"/>
      <c r="C42" s="88"/>
      <c r="D42" s="88"/>
      <c r="E42" s="88"/>
      <c r="F42" s="88"/>
      <c r="G42" s="88"/>
      <c r="H42" s="88"/>
      <c r="I42" s="88"/>
      <c r="J42" s="88"/>
      <c r="K42" s="89"/>
      <c r="M42" s="70"/>
      <c r="N42" s="71"/>
      <c r="O42" s="71"/>
      <c r="P42" s="71"/>
      <c r="Q42" s="71"/>
      <c r="R42" s="71"/>
      <c r="S42" s="71"/>
      <c r="T42" s="72"/>
    </row>
    <row r="43" spans="2:20">
      <c r="B43" s="87"/>
      <c r="C43" s="88"/>
      <c r="D43" s="88"/>
      <c r="E43" s="88"/>
      <c r="F43" s="88"/>
      <c r="G43" s="88"/>
      <c r="H43" s="88"/>
      <c r="I43" s="88"/>
      <c r="J43" s="88"/>
      <c r="K43" s="89"/>
      <c r="M43" s="70"/>
      <c r="N43" s="71"/>
      <c r="O43" s="71"/>
      <c r="P43" s="71"/>
      <c r="Q43" s="71"/>
      <c r="R43" s="71"/>
      <c r="S43" s="71"/>
      <c r="T43" s="72"/>
    </row>
    <row r="44" spans="2:20" ht="15" thickBot="1">
      <c r="B44" s="87" t="s">
        <v>10</v>
      </c>
      <c r="C44" s="88" t="s">
        <v>299</v>
      </c>
      <c r="D44" s="88"/>
      <c r="E44" s="88"/>
      <c r="F44" s="88"/>
      <c r="G44" s="88"/>
      <c r="H44" s="88"/>
      <c r="I44" s="88"/>
      <c r="J44" s="88"/>
      <c r="K44" s="89"/>
      <c r="M44" s="70" t="s">
        <v>10</v>
      </c>
      <c r="N44" s="71" t="s">
        <v>268</v>
      </c>
      <c r="O44" s="71"/>
      <c r="P44" s="71"/>
      <c r="Q44" s="71"/>
      <c r="R44" s="71"/>
      <c r="S44" s="71"/>
      <c r="T44" s="72"/>
    </row>
    <row r="45" spans="2:20" ht="15" thickBot="1">
      <c r="B45" s="87" t="s">
        <v>7</v>
      </c>
      <c r="C45" s="88" t="s">
        <v>300</v>
      </c>
      <c r="D45" s="88"/>
      <c r="E45" s="88"/>
      <c r="F45" s="88"/>
      <c r="G45" s="88"/>
      <c r="H45" s="88"/>
      <c r="I45" s="88"/>
      <c r="J45" s="106"/>
      <c r="K45" s="89"/>
      <c r="M45" s="70" t="s">
        <v>7</v>
      </c>
      <c r="N45" s="71" t="s">
        <v>269</v>
      </c>
      <c r="O45" s="71"/>
      <c r="P45" s="71"/>
      <c r="Q45" s="71"/>
      <c r="R45" s="106"/>
      <c r="S45" s="71"/>
      <c r="T45" s="72"/>
    </row>
    <row r="46" spans="2:20">
      <c r="B46" s="87" t="s">
        <v>11</v>
      </c>
      <c r="C46" s="93" t="s">
        <v>301</v>
      </c>
      <c r="D46" s="88"/>
      <c r="E46" s="88"/>
      <c r="F46" s="88"/>
      <c r="G46" s="88"/>
      <c r="H46" s="88"/>
      <c r="I46" s="88"/>
      <c r="J46" s="88"/>
      <c r="K46" s="89"/>
      <c r="M46" s="70" t="s">
        <v>11</v>
      </c>
      <c r="N46" s="76" t="s">
        <v>270</v>
      </c>
      <c r="O46" s="71"/>
      <c r="P46" s="71"/>
      <c r="Q46" s="71"/>
      <c r="R46" s="71"/>
      <c r="S46" s="71"/>
      <c r="T46" s="72"/>
    </row>
    <row r="47" spans="2:20">
      <c r="B47" s="87" t="s">
        <v>12</v>
      </c>
      <c r="C47" s="93" t="s">
        <v>302</v>
      </c>
      <c r="D47" s="88"/>
      <c r="E47" s="88"/>
      <c r="F47" s="88"/>
      <c r="G47" s="88"/>
      <c r="H47" s="88"/>
      <c r="I47" s="88"/>
      <c r="J47" s="88"/>
      <c r="K47" s="89"/>
      <c r="M47" s="70" t="s">
        <v>12</v>
      </c>
      <c r="N47" s="76" t="s">
        <v>271</v>
      </c>
      <c r="O47" s="71"/>
      <c r="P47" s="71"/>
      <c r="Q47" s="71"/>
      <c r="R47" s="71"/>
      <c r="S47" s="71"/>
      <c r="T47" s="72"/>
    </row>
    <row r="48" spans="2:20">
      <c r="B48" s="87"/>
      <c r="C48" s="88"/>
      <c r="D48" s="88"/>
      <c r="E48" s="88"/>
      <c r="F48" s="88"/>
      <c r="G48" s="88"/>
      <c r="H48" s="88"/>
      <c r="I48" s="88"/>
      <c r="J48" s="88"/>
      <c r="K48" s="89"/>
      <c r="M48" s="70"/>
      <c r="N48" s="71"/>
      <c r="O48" s="71"/>
      <c r="P48" s="71"/>
      <c r="Q48" s="71"/>
      <c r="R48" s="71"/>
      <c r="S48" s="71"/>
      <c r="T48" s="72"/>
    </row>
    <row r="49" spans="2:20" ht="15" thickBot="1">
      <c r="B49" s="90"/>
      <c r="C49" s="91"/>
      <c r="D49" s="91"/>
      <c r="E49" s="91"/>
      <c r="F49" s="91"/>
      <c r="G49" s="91"/>
      <c r="H49" s="91"/>
      <c r="I49" s="91"/>
      <c r="J49" s="91"/>
      <c r="K49" s="92"/>
      <c r="M49" s="73"/>
      <c r="N49" s="74"/>
      <c r="O49" s="74"/>
      <c r="P49" s="74"/>
      <c r="Q49" s="74"/>
      <c r="R49" s="74"/>
      <c r="S49" s="74"/>
      <c r="T49" s="75"/>
    </row>
    <row r="50" spans="2:20">
      <c r="B50" s="84">
        <v>11</v>
      </c>
      <c r="C50" s="18" t="s">
        <v>303</v>
      </c>
      <c r="D50" s="85"/>
      <c r="E50" s="85"/>
      <c r="F50" s="85"/>
      <c r="G50" s="85"/>
      <c r="H50" s="85"/>
      <c r="I50" s="85"/>
      <c r="J50" s="85"/>
      <c r="K50" s="86"/>
      <c r="M50" s="70">
        <v>12</v>
      </c>
      <c r="N50" s="76" t="s">
        <v>272</v>
      </c>
      <c r="O50" s="71"/>
      <c r="P50" s="71"/>
      <c r="Q50" s="71"/>
      <c r="R50" s="71"/>
      <c r="S50" s="71"/>
      <c r="T50" s="72"/>
    </row>
    <row r="51" spans="2:20">
      <c r="B51" s="87"/>
      <c r="C51" s="88"/>
      <c r="D51" s="88"/>
      <c r="E51" s="88"/>
      <c r="F51" s="88"/>
      <c r="G51" s="88"/>
      <c r="H51" s="88"/>
      <c r="I51" s="88"/>
      <c r="J51" s="88"/>
      <c r="K51" s="89"/>
      <c r="M51" s="70"/>
      <c r="N51" s="71"/>
      <c r="O51" s="71"/>
      <c r="P51" s="71"/>
      <c r="Q51" s="71"/>
      <c r="R51" s="71"/>
      <c r="S51" s="71"/>
      <c r="T51" s="72"/>
    </row>
    <row r="52" spans="2:20">
      <c r="B52" s="87"/>
      <c r="C52" s="88"/>
      <c r="D52" s="88"/>
      <c r="E52" s="88"/>
      <c r="F52" s="88"/>
      <c r="G52" s="88"/>
      <c r="H52" s="88"/>
      <c r="I52" s="88"/>
      <c r="J52" s="88"/>
      <c r="K52" s="89"/>
      <c r="M52" s="70"/>
      <c r="N52" s="71"/>
      <c r="O52" s="71"/>
      <c r="P52" s="71"/>
      <c r="Q52" s="71"/>
      <c r="R52" s="71"/>
      <c r="S52" s="71"/>
      <c r="T52" s="72"/>
    </row>
    <row r="53" spans="2:20" ht="15" thickBot="1">
      <c r="B53" s="87" t="s">
        <v>10</v>
      </c>
      <c r="C53" s="88" t="s">
        <v>304</v>
      </c>
      <c r="D53" s="88"/>
      <c r="E53" s="88"/>
      <c r="F53" s="88"/>
      <c r="G53" s="88"/>
      <c r="H53" s="88"/>
      <c r="I53" s="88"/>
      <c r="J53" s="88"/>
      <c r="K53" s="89"/>
      <c r="M53" s="70" t="s">
        <v>10</v>
      </c>
      <c r="N53" s="71" t="s">
        <v>273</v>
      </c>
      <c r="O53" s="71"/>
      <c r="P53" s="71"/>
      <c r="Q53" s="71"/>
      <c r="R53" s="71"/>
      <c r="S53" s="71"/>
      <c r="T53" s="72"/>
    </row>
    <row r="54" spans="2:20" ht="15" thickBot="1">
      <c r="B54" s="87" t="s">
        <v>7</v>
      </c>
      <c r="C54" s="88" t="s">
        <v>305</v>
      </c>
      <c r="D54" s="88"/>
      <c r="E54" s="88"/>
      <c r="F54" s="88"/>
      <c r="G54" s="88"/>
      <c r="H54" s="88"/>
      <c r="I54" s="88"/>
      <c r="J54" s="106"/>
      <c r="K54" s="89"/>
      <c r="M54" s="70" t="s">
        <v>7</v>
      </c>
      <c r="N54" s="71" t="s">
        <v>274</v>
      </c>
      <c r="O54" s="71"/>
      <c r="P54" s="71"/>
      <c r="Q54" s="71"/>
      <c r="R54" s="106"/>
      <c r="S54" s="71"/>
      <c r="T54" s="72"/>
    </row>
    <row r="55" spans="2:20">
      <c r="B55" s="87" t="s">
        <v>11</v>
      </c>
      <c r="C55" s="93" t="s">
        <v>306</v>
      </c>
      <c r="D55" s="88"/>
      <c r="E55" s="88"/>
      <c r="F55" s="88"/>
      <c r="G55" s="88"/>
      <c r="H55" s="88"/>
      <c r="I55" s="88"/>
      <c r="J55" s="88"/>
      <c r="K55" s="89"/>
      <c r="M55" s="70" t="s">
        <v>11</v>
      </c>
      <c r="N55" s="76" t="s">
        <v>275</v>
      </c>
      <c r="O55" s="71"/>
      <c r="P55" s="71"/>
      <c r="Q55" s="71"/>
      <c r="R55" s="71"/>
      <c r="S55" s="71"/>
      <c r="T55" s="72"/>
    </row>
    <row r="56" spans="2:20">
      <c r="B56" s="87" t="s">
        <v>12</v>
      </c>
      <c r="C56" s="93" t="s">
        <v>307</v>
      </c>
      <c r="D56" s="88"/>
      <c r="E56" s="88"/>
      <c r="F56" s="88"/>
      <c r="G56" s="88"/>
      <c r="H56" s="88"/>
      <c r="I56" s="88"/>
      <c r="J56" s="88"/>
      <c r="K56" s="89"/>
      <c r="M56" s="70" t="s">
        <v>12</v>
      </c>
      <c r="N56" s="76" t="s">
        <v>276</v>
      </c>
      <c r="O56" s="71"/>
      <c r="P56" s="71"/>
      <c r="Q56" s="71"/>
      <c r="R56" s="71"/>
      <c r="S56" s="71"/>
      <c r="T56" s="72"/>
    </row>
    <row r="57" spans="2:20">
      <c r="B57" s="87"/>
      <c r="C57" s="88"/>
      <c r="D57" s="88"/>
      <c r="E57" s="88"/>
      <c r="F57" s="88"/>
      <c r="G57" s="88"/>
      <c r="H57" s="88"/>
      <c r="I57" s="88"/>
      <c r="J57" s="88"/>
      <c r="K57" s="89"/>
      <c r="M57" s="70"/>
      <c r="N57" s="71"/>
      <c r="O57" s="71"/>
      <c r="P57" s="71"/>
      <c r="Q57" s="71"/>
      <c r="R57" s="71"/>
      <c r="S57" s="71"/>
      <c r="T57" s="72"/>
    </row>
    <row r="58" spans="2:20" ht="15" thickBot="1">
      <c r="B58" s="90"/>
      <c r="C58" s="91"/>
      <c r="D58" s="91"/>
      <c r="E58" s="91"/>
      <c r="F58" s="91"/>
      <c r="G58" s="91"/>
      <c r="H58" s="91"/>
      <c r="I58" s="91"/>
      <c r="J58" s="91"/>
      <c r="K58" s="92"/>
      <c r="M58" s="70"/>
      <c r="N58" s="71"/>
      <c r="O58" s="71"/>
      <c r="P58" s="71"/>
      <c r="Q58" s="71"/>
      <c r="R58" s="71"/>
      <c r="S58" s="71"/>
      <c r="T58" s="72"/>
    </row>
    <row r="59" spans="2:20">
      <c r="B59" s="84">
        <v>13</v>
      </c>
      <c r="C59" s="85" t="s">
        <v>308</v>
      </c>
      <c r="D59" s="85"/>
      <c r="E59" s="85"/>
      <c r="F59" s="85"/>
      <c r="G59" s="85"/>
      <c r="H59" s="85"/>
      <c r="I59" s="85"/>
      <c r="J59" s="85"/>
      <c r="K59" s="86"/>
      <c r="M59" s="67">
        <v>14</v>
      </c>
      <c r="N59" s="68" t="s">
        <v>277</v>
      </c>
      <c r="O59" s="68"/>
      <c r="P59" s="68"/>
      <c r="Q59" s="68"/>
      <c r="R59" s="68"/>
      <c r="S59" s="68"/>
      <c r="T59" s="69"/>
    </row>
    <row r="60" spans="2:20">
      <c r="B60" s="87"/>
      <c r="C60" s="88"/>
      <c r="D60" s="88"/>
      <c r="E60" s="88"/>
      <c r="F60" s="88"/>
      <c r="G60" s="88"/>
      <c r="H60" s="88"/>
      <c r="I60" s="88"/>
      <c r="J60" s="88"/>
      <c r="K60" s="89"/>
      <c r="M60" s="70"/>
      <c r="N60" s="71"/>
      <c r="O60" s="71"/>
      <c r="P60" s="71"/>
      <c r="Q60" s="71"/>
      <c r="R60" s="71"/>
      <c r="S60" s="71"/>
      <c r="T60" s="72"/>
    </row>
    <row r="61" spans="2:20" ht="15" thickBot="1">
      <c r="B61" s="87"/>
      <c r="C61" s="88"/>
      <c r="D61" s="88"/>
      <c r="E61" s="88"/>
      <c r="F61" s="88"/>
      <c r="G61" s="88"/>
      <c r="H61" s="88"/>
      <c r="I61" s="88"/>
      <c r="J61" s="88"/>
      <c r="K61" s="89"/>
      <c r="M61" s="70"/>
      <c r="N61" s="71"/>
      <c r="O61" s="71"/>
      <c r="P61" s="71"/>
      <c r="Q61" s="71"/>
      <c r="R61" s="71"/>
      <c r="S61" s="71"/>
      <c r="T61" s="72"/>
    </row>
    <row r="62" spans="2:20" ht="15" thickBot="1">
      <c r="B62" s="87" t="s">
        <v>10</v>
      </c>
      <c r="C62" s="88" t="s">
        <v>309</v>
      </c>
      <c r="D62" s="88"/>
      <c r="E62" s="88"/>
      <c r="F62" s="88"/>
      <c r="G62" s="88"/>
      <c r="H62" s="88"/>
      <c r="I62" s="88"/>
      <c r="J62" s="83"/>
      <c r="K62" s="89"/>
      <c r="M62" s="70" t="s">
        <v>10</v>
      </c>
      <c r="N62" s="71" t="s">
        <v>278</v>
      </c>
      <c r="O62" s="71"/>
      <c r="P62" s="71"/>
      <c r="Q62" s="71"/>
      <c r="R62" s="71"/>
      <c r="S62" s="71"/>
      <c r="T62" s="72"/>
    </row>
    <row r="63" spans="2:20" ht="15" thickBot="1">
      <c r="B63" s="87" t="s">
        <v>7</v>
      </c>
      <c r="C63" s="88" t="s">
        <v>310</v>
      </c>
      <c r="D63" s="88"/>
      <c r="E63" s="88"/>
      <c r="F63" s="88"/>
      <c r="G63" s="88"/>
      <c r="H63" s="88"/>
      <c r="I63" s="88"/>
      <c r="J63" s="83"/>
      <c r="K63" s="89"/>
      <c r="M63" s="70" t="s">
        <v>7</v>
      </c>
      <c r="N63" s="71" t="s">
        <v>279</v>
      </c>
      <c r="O63" s="71"/>
      <c r="P63" s="71"/>
      <c r="Q63" s="71"/>
      <c r="R63" s="106"/>
      <c r="S63" s="71"/>
      <c r="T63" s="72"/>
    </row>
    <row r="64" spans="2:20" ht="15" thickBot="1">
      <c r="B64" s="87" t="s">
        <v>11</v>
      </c>
      <c r="C64" s="93" t="s">
        <v>311</v>
      </c>
      <c r="D64" s="88"/>
      <c r="E64" s="88"/>
      <c r="F64" s="88"/>
      <c r="G64" s="88"/>
      <c r="H64" s="88"/>
      <c r="I64" s="88"/>
      <c r="J64" s="83"/>
      <c r="K64" s="89"/>
      <c r="M64" s="70" t="s">
        <v>11</v>
      </c>
      <c r="N64" s="76" t="s">
        <v>280</v>
      </c>
      <c r="O64" s="71"/>
      <c r="P64" s="71"/>
      <c r="Q64" s="71"/>
      <c r="R64" s="71"/>
      <c r="S64" s="71"/>
      <c r="T64" s="72"/>
    </row>
    <row r="65" spans="2:20" ht="15" thickBot="1">
      <c r="B65" s="87" t="s">
        <v>12</v>
      </c>
      <c r="C65" s="93" t="s">
        <v>312</v>
      </c>
      <c r="D65" s="88"/>
      <c r="E65" s="88"/>
      <c r="F65" s="88"/>
      <c r="G65" s="88"/>
      <c r="H65" s="88"/>
      <c r="I65" s="88"/>
      <c r="J65" s="83"/>
      <c r="K65" s="89"/>
      <c r="M65" s="70" t="s">
        <v>12</v>
      </c>
      <c r="N65" s="76" t="s">
        <v>281</v>
      </c>
      <c r="O65" s="71"/>
      <c r="P65" s="71"/>
      <c r="Q65" s="71"/>
      <c r="R65" s="71"/>
      <c r="S65" s="71"/>
      <c r="T65" s="72"/>
    </row>
    <row r="66" spans="2:20">
      <c r="B66" s="87"/>
      <c r="C66" s="88"/>
      <c r="D66" s="88"/>
      <c r="E66" s="88"/>
      <c r="F66" s="88"/>
      <c r="G66" s="88"/>
      <c r="H66" s="88"/>
      <c r="I66" s="88"/>
      <c r="J66" s="88"/>
      <c r="K66" s="89"/>
      <c r="M66" s="70"/>
      <c r="N66" s="71"/>
      <c r="O66" s="71"/>
      <c r="P66" s="71"/>
      <c r="Q66" s="71"/>
      <c r="R66" s="71"/>
      <c r="S66" s="71"/>
      <c r="T66" s="72"/>
    </row>
    <row r="67" spans="2:20">
      <c r="B67" s="87"/>
      <c r="C67" s="88"/>
      <c r="D67" s="88"/>
      <c r="E67" s="88"/>
      <c r="F67" s="88"/>
      <c r="G67" s="88"/>
      <c r="H67" s="88"/>
      <c r="I67" s="88"/>
      <c r="J67" s="88"/>
      <c r="K67" s="89"/>
      <c r="M67" s="70"/>
      <c r="N67" s="71"/>
      <c r="O67" s="71"/>
      <c r="P67" s="71"/>
      <c r="Q67" s="71"/>
      <c r="R67" s="71"/>
      <c r="S67" s="71"/>
      <c r="T67" s="72"/>
    </row>
    <row r="68" spans="2:20">
      <c r="B68" s="87"/>
      <c r="C68" s="88"/>
      <c r="D68" s="88"/>
      <c r="E68" s="88"/>
      <c r="F68" s="88"/>
      <c r="G68" s="88"/>
      <c r="H68" s="88"/>
      <c r="I68" s="88"/>
      <c r="J68" s="88"/>
      <c r="K68" s="89"/>
      <c r="M68" s="70"/>
      <c r="N68" s="71"/>
      <c r="O68" s="71"/>
      <c r="P68" s="71"/>
      <c r="Q68" s="71"/>
      <c r="R68" s="71"/>
      <c r="S68" s="71"/>
      <c r="T68" s="72"/>
    </row>
    <row r="69" spans="2:20">
      <c r="B69" s="87"/>
      <c r="C69" s="88"/>
      <c r="D69" s="88"/>
      <c r="E69" s="88"/>
      <c r="F69" s="88"/>
      <c r="G69" s="88"/>
      <c r="H69" s="88"/>
      <c r="I69" s="88"/>
      <c r="J69" s="88"/>
      <c r="K69" s="89"/>
      <c r="M69" s="70"/>
      <c r="N69" s="71"/>
      <c r="O69" s="71"/>
      <c r="P69" s="71"/>
      <c r="Q69" s="71"/>
      <c r="R69" s="71"/>
      <c r="S69" s="71"/>
      <c r="T69" s="72"/>
    </row>
    <row r="70" spans="2:20">
      <c r="B70" s="87"/>
      <c r="C70" s="88"/>
      <c r="D70" s="88"/>
      <c r="E70" s="88"/>
      <c r="F70" s="88"/>
      <c r="G70" s="88"/>
      <c r="H70" s="88"/>
      <c r="I70" s="88"/>
      <c r="J70" s="88"/>
      <c r="K70" s="89"/>
      <c r="M70" s="70"/>
      <c r="N70" s="71"/>
      <c r="O70" s="71"/>
      <c r="P70" s="71"/>
      <c r="Q70" s="71"/>
      <c r="R70" s="71"/>
      <c r="S70" s="71"/>
      <c r="T70" s="72"/>
    </row>
    <row r="71" spans="2:20">
      <c r="B71" s="87"/>
      <c r="C71" s="88"/>
      <c r="D71" s="88"/>
      <c r="E71" s="88"/>
      <c r="F71" s="88"/>
      <c r="G71" s="88"/>
      <c r="H71" s="88"/>
      <c r="I71" s="88"/>
      <c r="J71" s="88"/>
      <c r="K71" s="89"/>
      <c r="M71" s="70"/>
      <c r="N71" s="71"/>
      <c r="O71" s="71"/>
      <c r="P71" s="71"/>
      <c r="Q71" s="71"/>
      <c r="R71" s="71"/>
      <c r="S71" s="71"/>
      <c r="T71" s="72"/>
    </row>
    <row r="72" spans="2:20">
      <c r="B72" s="87"/>
      <c r="C72" s="88"/>
      <c r="D72" s="88"/>
      <c r="E72" s="88"/>
      <c r="F72" s="88"/>
      <c r="G72" s="88"/>
      <c r="H72" s="88"/>
      <c r="I72" s="88"/>
      <c r="J72" s="88"/>
      <c r="K72" s="89"/>
      <c r="M72" s="70"/>
      <c r="N72" s="71"/>
      <c r="O72" s="71"/>
      <c r="P72" s="71"/>
      <c r="Q72" s="71"/>
      <c r="R72" s="71"/>
      <c r="S72" s="71"/>
      <c r="T72" s="72"/>
    </row>
    <row r="73" spans="2:20">
      <c r="B73" s="87"/>
      <c r="C73" s="88"/>
      <c r="D73" s="88"/>
      <c r="E73" s="88"/>
      <c r="F73" s="88"/>
      <c r="G73" s="88"/>
      <c r="H73" s="88"/>
      <c r="I73" s="88"/>
      <c r="J73" s="88"/>
      <c r="K73" s="89"/>
      <c r="M73" s="70"/>
      <c r="N73" s="71"/>
      <c r="O73" s="71"/>
      <c r="P73" s="71"/>
      <c r="Q73" s="71"/>
      <c r="R73" s="71"/>
      <c r="S73" s="71"/>
      <c r="T73" s="72"/>
    </row>
    <row r="74" spans="2:20">
      <c r="B74" s="87"/>
      <c r="C74" s="88"/>
      <c r="D74" s="88"/>
      <c r="E74" s="88"/>
      <c r="F74" s="88"/>
      <c r="G74" s="88"/>
      <c r="H74" s="88"/>
      <c r="I74" s="88"/>
      <c r="J74" s="88"/>
      <c r="K74" s="89"/>
      <c r="M74" s="70"/>
      <c r="N74" s="71"/>
      <c r="O74" s="71"/>
      <c r="P74" s="71"/>
      <c r="Q74" s="71"/>
      <c r="R74" s="71"/>
      <c r="S74" s="71"/>
      <c r="T74" s="72"/>
    </row>
    <row r="75" spans="2:20">
      <c r="B75" s="87"/>
      <c r="C75" s="88"/>
      <c r="D75" s="88"/>
      <c r="E75" s="88"/>
      <c r="F75" s="88"/>
      <c r="G75" s="88"/>
      <c r="H75" s="88"/>
      <c r="I75" s="88"/>
      <c r="J75" s="88"/>
      <c r="K75" s="89"/>
      <c r="M75" s="70"/>
      <c r="N75" s="71"/>
      <c r="O75" s="71"/>
      <c r="P75" s="71"/>
      <c r="Q75" s="71"/>
      <c r="R75" s="71"/>
      <c r="S75" s="71"/>
      <c r="T75" s="72"/>
    </row>
    <row r="76" spans="2:20">
      <c r="B76" s="87"/>
      <c r="C76" s="88"/>
      <c r="D76" s="88"/>
      <c r="E76" s="88"/>
      <c r="F76" s="88"/>
      <c r="G76" s="88"/>
      <c r="H76" s="88"/>
      <c r="I76" s="88"/>
      <c r="J76" s="88"/>
      <c r="K76" s="89"/>
      <c r="M76" s="70"/>
      <c r="N76" s="71"/>
      <c r="O76" s="71"/>
      <c r="P76" s="71"/>
      <c r="Q76" s="71"/>
      <c r="R76" s="71"/>
      <c r="S76" s="71"/>
      <c r="T76" s="72"/>
    </row>
    <row r="77" spans="2:20" ht="15" thickBot="1">
      <c r="B77" s="90"/>
      <c r="C77" s="91"/>
      <c r="D77" s="91"/>
      <c r="E77" s="91"/>
      <c r="F77" s="91"/>
      <c r="G77" s="91"/>
      <c r="H77" s="91"/>
      <c r="I77" s="91"/>
      <c r="J77" s="91"/>
      <c r="K77" s="92"/>
      <c r="M77" s="73"/>
      <c r="N77" s="74"/>
      <c r="O77" s="74"/>
      <c r="P77" s="74"/>
      <c r="Q77" s="74"/>
      <c r="R77" s="74"/>
      <c r="S77" s="74"/>
      <c r="T77" s="75"/>
    </row>
    <row r="78" spans="2:20">
      <c r="B78" s="84">
        <v>15</v>
      </c>
      <c r="C78" s="85" t="s">
        <v>313</v>
      </c>
      <c r="D78" s="85"/>
      <c r="E78" s="85"/>
      <c r="F78" s="85"/>
      <c r="G78" s="85"/>
      <c r="H78" s="85"/>
      <c r="I78" s="85"/>
      <c r="J78" s="85"/>
      <c r="K78" s="86"/>
      <c r="M78" s="70">
        <v>16</v>
      </c>
      <c r="N78" s="71" t="s">
        <v>282</v>
      </c>
      <c r="O78" s="71"/>
      <c r="P78" s="71"/>
      <c r="Q78" s="71"/>
      <c r="R78" s="71"/>
      <c r="S78" s="71"/>
      <c r="T78" s="72"/>
    </row>
    <row r="79" spans="2:20">
      <c r="B79" s="87"/>
      <c r="C79" s="88"/>
      <c r="D79" s="88"/>
      <c r="E79" s="88"/>
      <c r="F79" s="88"/>
      <c r="G79" s="88"/>
      <c r="H79" s="88"/>
      <c r="I79" s="88"/>
      <c r="J79" s="88"/>
      <c r="K79" s="89"/>
      <c r="M79" s="70"/>
      <c r="N79" s="71"/>
      <c r="O79" s="71"/>
      <c r="P79" s="71"/>
      <c r="Q79" s="71"/>
      <c r="R79" s="71"/>
      <c r="S79" s="71"/>
      <c r="T79" s="72"/>
    </row>
    <row r="80" spans="2:20">
      <c r="B80" s="87"/>
      <c r="C80" s="88"/>
      <c r="D80" s="88"/>
      <c r="E80" s="88"/>
      <c r="F80" s="88"/>
      <c r="G80" s="88"/>
      <c r="H80" s="88"/>
      <c r="I80" s="88"/>
      <c r="J80" s="88"/>
      <c r="K80" s="89"/>
      <c r="M80" s="70"/>
      <c r="O80" s="71"/>
      <c r="P80" s="71"/>
      <c r="Q80" s="71"/>
      <c r="R80" s="71"/>
      <c r="S80" s="71"/>
      <c r="T80" s="72"/>
    </row>
    <row r="81" spans="2:20" ht="15" thickBot="1">
      <c r="B81" s="87" t="s">
        <v>10</v>
      </c>
      <c r="C81" s="88" t="s">
        <v>314</v>
      </c>
      <c r="D81" s="88"/>
      <c r="E81" s="88"/>
      <c r="F81" s="88"/>
      <c r="G81" s="88"/>
      <c r="H81" s="88"/>
      <c r="I81" s="88"/>
      <c r="J81" s="88"/>
      <c r="K81" s="89"/>
      <c r="M81" s="70" t="s">
        <v>10</v>
      </c>
      <c r="N81" s="71" t="s">
        <v>284</v>
      </c>
      <c r="O81" s="71"/>
      <c r="P81" s="71"/>
      <c r="Q81" s="71"/>
      <c r="R81" s="71"/>
      <c r="S81" s="71"/>
      <c r="T81" s="72"/>
    </row>
    <row r="82" spans="2:20" ht="15" thickBot="1">
      <c r="B82" s="87" t="s">
        <v>7</v>
      </c>
      <c r="C82" s="88" t="s">
        <v>315</v>
      </c>
      <c r="D82" s="88"/>
      <c r="E82" s="88"/>
      <c r="F82" s="88"/>
      <c r="G82" s="88"/>
      <c r="H82" s="88"/>
      <c r="I82" s="88"/>
      <c r="J82" s="106"/>
      <c r="K82" s="89"/>
      <c r="M82" s="70" t="s">
        <v>7</v>
      </c>
      <c r="N82" s="71" t="s">
        <v>283</v>
      </c>
      <c r="O82" s="71"/>
      <c r="P82" s="71"/>
      <c r="Q82" s="71"/>
      <c r="R82" s="106"/>
      <c r="S82" s="71"/>
      <c r="T82" s="72"/>
    </row>
    <row r="83" spans="2:20">
      <c r="B83" s="87" t="s">
        <v>11</v>
      </c>
      <c r="C83" s="93" t="s">
        <v>316</v>
      </c>
      <c r="D83" s="88"/>
      <c r="E83" s="88"/>
      <c r="F83" s="88"/>
      <c r="G83" s="88"/>
      <c r="H83" s="88"/>
      <c r="I83" s="88"/>
      <c r="J83" s="88"/>
      <c r="K83" s="89"/>
      <c r="M83" s="70" t="s">
        <v>11</v>
      </c>
      <c r="N83" s="76" t="s">
        <v>285</v>
      </c>
      <c r="O83" s="71"/>
      <c r="P83" s="71"/>
      <c r="Q83" s="71"/>
      <c r="R83" s="71"/>
      <c r="S83" s="71"/>
      <c r="T83" s="72"/>
    </row>
    <row r="84" spans="2:20">
      <c r="B84" s="87" t="s">
        <v>12</v>
      </c>
      <c r="C84" s="93" t="s">
        <v>317</v>
      </c>
      <c r="D84" s="88"/>
      <c r="E84" s="88"/>
      <c r="F84" s="88"/>
      <c r="G84" s="88"/>
      <c r="H84" s="88"/>
      <c r="I84" s="88"/>
      <c r="J84" s="88"/>
      <c r="K84" s="89"/>
      <c r="M84" s="70" t="s">
        <v>12</v>
      </c>
      <c r="N84" s="76" t="s">
        <v>286</v>
      </c>
      <c r="O84" s="71"/>
      <c r="P84" s="71"/>
      <c r="Q84" s="71"/>
      <c r="R84" s="71"/>
      <c r="S84" s="71"/>
      <c r="T84" s="72"/>
    </row>
    <row r="85" spans="2:20">
      <c r="B85" s="87"/>
      <c r="C85" s="88"/>
      <c r="D85" s="88"/>
      <c r="E85" s="88"/>
      <c r="F85" s="88"/>
      <c r="G85" s="88"/>
      <c r="H85" s="88"/>
      <c r="I85" s="88"/>
      <c r="J85" s="88"/>
      <c r="K85" s="89"/>
      <c r="M85" s="70"/>
      <c r="N85" s="71"/>
      <c r="O85" s="71"/>
      <c r="P85" s="71"/>
      <c r="Q85" s="71"/>
      <c r="R85" s="71"/>
      <c r="S85" s="71"/>
      <c r="T85" s="72"/>
    </row>
    <row r="86" spans="2:20" ht="15" thickBot="1">
      <c r="B86" s="90"/>
      <c r="C86" s="91"/>
      <c r="D86" s="91"/>
      <c r="E86" s="91"/>
      <c r="F86" s="91"/>
      <c r="G86" s="91"/>
      <c r="H86" s="91"/>
      <c r="I86" s="91"/>
      <c r="J86" s="91"/>
      <c r="K86" s="92"/>
      <c r="M86" s="70"/>
      <c r="N86" s="71"/>
      <c r="O86" s="71"/>
      <c r="P86" s="71"/>
      <c r="Q86" s="71"/>
      <c r="R86" s="71"/>
      <c r="S86" s="71"/>
      <c r="T86" s="72"/>
    </row>
    <row r="87" spans="2:20">
      <c r="B87" s="84">
        <v>17</v>
      </c>
      <c r="C87" s="85" t="s">
        <v>324</v>
      </c>
      <c r="D87" s="85"/>
      <c r="E87" s="85"/>
      <c r="F87" s="85"/>
      <c r="G87" s="85"/>
      <c r="H87" s="85"/>
      <c r="I87" s="85"/>
      <c r="J87" s="85"/>
      <c r="K87" s="86"/>
      <c r="M87" s="67">
        <v>18</v>
      </c>
      <c r="N87" s="68" t="s">
        <v>287</v>
      </c>
      <c r="O87" s="68"/>
      <c r="P87" s="68"/>
      <c r="Q87" s="68"/>
      <c r="R87" s="68"/>
      <c r="S87" s="68"/>
      <c r="T87" s="69"/>
    </row>
    <row r="88" spans="2:20">
      <c r="B88" s="87"/>
      <c r="C88" s="88"/>
      <c r="D88" s="88"/>
      <c r="E88" s="88"/>
      <c r="F88" s="88"/>
      <c r="G88" s="88"/>
      <c r="H88" s="88"/>
      <c r="I88" s="88"/>
      <c r="J88" s="88"/>
      <c r="K88" s="89"/>
      <c r="M88" s="70"/>
      <c r="N88" s="71"/>
      <c r="O88" s="71"/>
      <c r="P88" s="71"/>
      <c r="Q88" s="71"/>
      <c r="R88" s="71"/>
      <c r="S88" s="71"/>
      <c r="T88" s="72"/>
    </row>
    <row r="89" spans="2:20" ht="15" thickBot="1">
      <c r="B89" s="87"/>
      <c r="C89" s="88"/>
      <c r="D89" s="88"/>
      <c r="E89" s="88"/>
      <c r="F89" s="88"/>
      <c r="G89" s="88"/>
      <c r="H89" s="88"/>
      <c r="I89" s="88"/>
      <c r="J89" s="88"/>
      <c r="K89" s="89"/>
      <c r="M89" s="70"/>
      <c r="N89" s="71"/>
      <c r="O89" s="71"/>
      <c r="P89" s="71"/>
      <c r="Q89" s="71"/>
      <c r="R89" s="71"/>
      <c r="S89" s="71"/>
      <c r="T89" s="72"/>
    </row>
    <row r="90" spans="2:20" ht="15" thickBot="1">
      <c r="B90" s="87" t="s">
        <v>10</v>
      </c>
      <c r="C90" s="88" t="s">
        <v>318</v>
      </c>
      <c r="D90" s="88"/>
      <c r="E90" s="88"/>
      <c r="F90" s="88"/>
      <c r="G90" s="88"/>
      <c r="H90" s="88"/>
      <c r="I90" s="88"/>
      <c r="J90" s="83"/>
      <c r="K90" s="89"/>
      <c r="M90" s="70" t="s">
        <v>10</v>
      </c>
      <c r="N90" s="71" t="s">
        <v>288</v>
      </c>
      <c r="O90" s="71"/>
      <c r="P90" s="71"/>
      <c r="Q90" s="71"/>
      <c r="R90" s="71"/>
      <c r="S90" s="71"/>
      <c r="T90" s="72"/>
    </row>
    <row r="91" spans="2:20" ht="15" thickBot="1">
      <c r="B91" s="87" t="s">
        <v>7</v>
      </c>
      <c r="C91" s="88" t="s">
        <v>319</v>
      </c>
      <c r="D91" s="88"/>
      <c r="E91" s="88"/>
      <c r="F91" s="88"/>
      <c r="G91" s="88"/>
      <c r="H91" s="88"/>
      <c r="I91" s="88"/>
      <c r="J91" s="83"/>
      <c r="K91" s="89"/>
      <c r="M91" s="70" t="s">
        <v>7</v>
      </c>
      <c r="N91" s="71" t="s">
        <v>289</v>
      </c>
      <c r="O91" s="71"/>
      <c r="P91" s="71"/>
      <c r="Q91" s="71"/>
      <c r="R91" s="106"/>
      <c r="S91" s="71"/>
      <c r="T91" s="72"/>
    </row>
    <row r="92" spans="2:20" ht="15" thickBot="1">
      <c r="B92" s="87" t="s">
        <v>11</v>
      </c>
      <c r="C92" s="93" t="s">
        <v>320</v>
      </c>
      <c r="D92" s="88"/>
      <c r="E92" s="88"/>
      <c r="F92" s="88"/>
      <c r="G92" s="88"/>
      <c r="H92" s="88"/>
      <c r="I92" s="88"/>
      <c r="J92" s="83"/>
      <c r="K92" s="89"/>
      <c r="M92" s="70" t="s">
        <v>11</v>
      </c>
      <c r="N92" s="76" t="s">
        <v>290</v>
      </c>
      <c r="O92" s="71"/>
      <c r="P92" s="71"/>
      <c r="Q92" s="71"/>
      <c r="R92" s="71"/>
      <c r="S92" s="71"/>
      <c r="T92" s="72"/>
    </row>
    <row r="93" spans="2:20" ht="15" thickBot="1">
      <c r="B93" s="87" t="s">
        <v>12</v>
      </c>
      <c r="C93" s="93" t="s">
        <v>321</v>
      </c>
      <c r="D93" s="88"/>
      <c r="E93" s="88"/>
      <c r="F93" s="93"/>
      <c r="G93" s="88"/>
      <c r="H93" s="88"/>
      <c r="I93" s="88"/>
      <c r="J93" s="83"/>
      <c r="K93" s="89"/>
      <c r="M93" s="70" t="s">
        <v>12</v>
      </c>
      <c r="N93" s="76" t="s">
        <v>291</v>
      </c>
      <c r="O93" s="71"/>
      <c r="P93" s="71"/>
      <c r="Q93" s="71"/>
      <c r="R93" s="71"/>
      <c r="S93" s="71"/>
      <c r="T93" s="72"/>
    </row>
    <row r="94" spans="2:20" ht="15" thickBot="1">
      <c r="B94" s="87" t="s">
        <v>89</v>
      </c>
      <c r="C94" s="93" t="s">
        <v>322</v>
      </c>
      <c r="D94" s="88"/>
      <c r="E94" s="88"/>
      <c r="F94" s="88"/>
      <c r="G94" s="88"/>
      <c r="H94" s="88"/>
      <c r="I94" s="88"/>
      <c r="J94" s="83"/>
      <c r="K94" s="89"/>
      <c r="M94" s="70"/>
      <c r="N94" s="71"/>
      <c r="O94" s="71"/>
      <c r="P94" s="71"/>
      <c r="Q94" s="71"/>
      <c r="R94" s="71"/>
      <c r="S94" s="71"/>
      <c r="T94" s="72"/>
    </row>
    <row r="95" spans="2:20" ht="15" thickBot="1">
      <c r="B95" s="90"/>
      <c r="C95" s="91"/>
      <c r="D95" s="91"/>
      <c r="E95" s="91"/>
      <c r="F95" s="91"/>
      <c r="G95" s="91"/>
      <c r="H95" s="91"/>
      <c r="I95" s="91"/>
      <c r="J95" s="91"/>
      <c r="K95" s="92"/>
      <c r="M95" s="73"/>
      <c r="N95" s="74"/>
      <c r="O95" s="74"/>
      <c r="P95" s="74"/>
      <c r="Q95" s="74"/>
      <c r="R95" s="74"/>
      <c r="S95" s="74"/>
      <c r="T95" s="75"/>
    </row>
    <row r="96" spans="2:20">
      <c r="B96" s="84">
        <v>19</v>
      </c>
      <c r="C96" s="85" t="s">
        <v>323</v>
      </c>
      <c r="D96" s="85"/>
      <c r="E96" s="85"/>
      <c r="F96" s="85"/>
      <c r="G96" s="85"/>
      <c r="H96" s="85"/>
      <c r="I96" s="85"/>
      <c r="J96" s="85"/>
      <c r="K96" s="86"/>
      <c r="M96" s="84">
        <v>20</v>
      </c>
      <c r="N96" s="85" t="s">
        <v>292</v>
      </c>
      <c r="O96" s="85"/>
      <c r="P96" s="85"/>
      <c r="Q96" s="85"/>
      <c r="R96" s="85"/>
      <c r="S96" s="85"/>
      <c r="T96" s="86"/>
    </row>
    <row r="97" spans="2:20">
      <c r="B97" s="87"/>
      <c r="C97" s="88"/>
      <c r="D97" s="88"/>
      <c r="E97" s="88"/>
      <c r="F97" s="88"/>
      <c r="G97" s="88"/>
      <c r="H97" s="88"/>
      <c r="I97" s="88"/>
      <c r="J97" s="88"/>
      <c r="K97" s="89"/>
      <c r="M97" s="87"/>
      <c r="N97" s="88"/>
      <c r="O97" s="88"/>
      <c r="P97" s="88"/>
      <c r="Q97" s="88"/>
      <c r="R97" s="88"/>
      <c r="S97" s="88"/>
      <c r="T97" s="89"/>
    </row>
    <row r="98" spans="2:20">
      <c r="B98" s="87"/>
      <c r="C98" s="88"/>
      <c r="D98" s="88"/>
      <c r="E98" s="88"/>
      <c r="F98" s="88"/>
      <c r="G98" s="88"/>
      <c r="H98" s="88"/>
      <c r="I98" s="88"/>
      <c r="J98" s="93"/>
      <c r="K98" s="89"/>
      <c r="M98" s="87"/>
      <c r="N98" s="88"/>
      <c r="O98" s="88"/>
      <c r="P98" s="88"/>
      <c r="Q98" s="88"/>
      <c r="R98" s="88"/>
      <c r="S98" s="88"/>
      <c r="T98" s="89"/>
    </row>
    <row r="99" spans="2:20" ht="15" thickBot="1">
      <c r="B99" s="87" t="s">
        <v>10</v>
      </c>
      <c r="C99" s="88">
        <v>1</v>
      </c>
      <c r="D99" s="88"/>
      <c r="E99" s="88"/>
      <c r="F99" s="88"/>
      <c r="G99" s="88"/>
      <c r="H99" s="88"/>
      <c r="I99" s="88"/>
      <c r="J99" s="94"/>
      <c r="K99" s="89"/>
      <c r="M99" s="87" t="s">
        <v>10</v>
      </c>
      <c r="N99" s="88" t="s">
        <v>288</v>
      </c>
      <c r="O99" s="88"/>
      <c r="P99" s="88"/>
      <c r="Q99" s="88"/>
      <c r="R99" s="88"/>
      <c r="S99" s="93"/>
      <c r="T99" s="89"/>
    </row>
    <row r="100" spans="2:20" ht="15" thickBot="1">
      <c r="B100" s="87" t="s">
        <v>7</v>
      </c>
      <c r="C100" s="88">
        <v>8</v>
      </c>
      <c r="D100" s="88"/>
      <c r="E100" s="88"/>
      <c r="F100" s="88"/>
      <c r="G100" s="88"/>
      <c r="H100" s="88"/>
      <c r="I100" s="88"/>
      <c r="J100" s="106"/>
      <c r="K100" s="89"/>
      <c r="M100" s="87" t="s">
        <v>7</v>
      </c>
      <c r="N100" s="88" t="s">
        <v>289</v>
      </c>
      <c r="O100" s="88"/>
      <c r="P100" s="88"/>
      <c r="Q100" s="88"/>
      <c r="R100" s="106"/>
      <c r="S100" s="88"/>
      <c r="T100" s="89"/>
    </row>
    <row r="101" spans="2:20">
      <c r="B101" s="87" t="s">
        <v>11</v>
      </c>
      <c r="C101" s="88">
        <v>13</v>
      </c>
      <c r="D101" s="88"/>
      <c r="E101" s="88"/>
      <c r="F101" s="88"/>
      <c r="G101" s="88"/>
      <c r="H101" s="88"/>
      <c r="I101" s="88"/>
      <c r="J101" s="94"/>
      <c r="K101" s="89"/>
      <c r="M101" s="87" t="s">
        <v>11</v>
      </c>
      <c r="N101" s="93" t="s">
        <v>290</v>
      </c>
      <c r="O101" s="88"/>
      <c r="P101" s="88"/>
      <c r="Q101" s="88"/>
      <c r="R101" s="88"/>
      <c r="S101" s="93"/>
      <c r="T101" s="89"/>
    </row>
    <row r="102" spans="2:20">
      <c r="B102" s="87" t="s">
        <v>12</v>
      </c>
      <c r="C102" s="93">
        <v>22</v>
      </c>
      <c r="D102" s="88"/>
      <c r="E102" s="88"/>
      <c r="F102" s="88"/>
      <c r="G102" s="88"/>
      <c r="H102" s="88"/>
      <c r="I102" s="88"/>
      <c r="J102" s="94"/>
      <c r="K102" s="89"/>
      <c r="M102" s="87" t="s">
        <v>12</v>
      </c>
      <c r="N102" s="93" t="s">
        <v>291</v>
      </c>
      <c r="O102" s="88"/>
      <c r="P102" s="88"/>
      <c r="Q102" s="88"/>
      <c r="R102" s="88"/>
      <c r="S102" s="93"/>
      <c r="T102" s="89"/>
    </row>
    <row r="103" spans="2:20">
      <c r="B103" s="87"/>
      <c r="C103" s="88"/>
      <c r="D103" s="88"/>
      <c r="E103" s="88"/>
      <c r="F103" s="88"/>
      <c r="G103" s="88"/>
      <c r="H103" s="88"/>
      <c r="I103" s="88"/>
      <c r="J103" s="88"/>
      <c r="K103" s="89"/>
      <c r="M103" s="87"/>
      <c r="N103" s="88"/>
      <c r="O103" s="88"/>
      <c r="P103" s="88"/>
      <c r="Q103" s="88"/>
      <c r="R103" s="88"/>
      <c r="S103" s="88"/>
      <c r="T103" s="89"/>
    </row>
    <row r="104" spans="2:20" ht="15" thickBot="1">
      <c r="B104" s="90"/>
      <c r="C104" s="91"/>
      <c r="D104" s="91"/>
      <c r="E104" s="91"/>
      <c r="F104" s="91"/>
      <c r="G104" s="91"/>
      <c r="H104" s="91"/>
      <c r="I104" s="91"/>
      <c r="J104" s="91"/>
      <c r="K104" s="92"/>
      <c r="M104" s="90"/>
      <c r="N104" s="91"/>
      <c r="O104" s="91"/>
      <c r="P104" s="91"/>
      <c r="Q104" s="91"/>
      <c r="R104" s="91"/>
      <c r="S104" s="91"/>
      <c r="T104" s="92"/>
    </row>
  </sheetData>
  <dataValidations count="6">
    <dataValidation type="list" allowBlank="1" showInputMessage="1" showErrorMessage="1" sqref="J11 R11 R18 J27 R36 R45 J45 J54 R54 R63 J82 R82 R91 R100 J100">
      <formula1>"a,b,c,d"</formula1>
    </dataValidation>
    <dataValidation type="list" allowBlank="1" showInputMessage="1" showErrorMessage="1" sqref="C17:C20">
      <formula1>"Icon, Desktop,Menu,Taskbar"</formula1>
    </dataValidation>
    <dataValidation type="list" allowBlank="1" showInputMessage="1" showErrorMessage="1" sqref="J90:J94">
      <formula1>"Advantage, Disadvantage"</formula1>
    </dataValidation>
    <dataValidation type="list" allowBlank="1" showInputMessage="1" showErrorMessage="1" sqref="J62:J65">
      <formula1>"Internet, Email, Network, Attachment"</formula1>
    </dataValidation>
    <dataValidation type="list" allowBlank="1" showInputMessage="1" showErrorMessage="1" sqref="R26:R30">
      <formula1>"Yes,No"</formula1>
    </dataValidation>
    <dataValidation type="list" allowBlank="1" showInputMessage="1" showErrorMessage="1" sqref="J34:J37">
      <formula1>"Yes, No"</formula1>
    </dataValidation>
  </dataValidation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T113"/>
  <sheetViews>
    <sheetView showGridLines="0" topLeftCell="A19" zoomScale="70" zoomScaleNormal="70" zoomScalePageLayoutView="70" workbookViewId="0">
      <selection activeCell="P19" sqref="P19"/>
    </sheetView>
  </sheetViews>
  <sheetFormatPr baseColWidth="10" defaultColWidth="8.83203125" defaultRowHeight="14" x14ac:dyDescent="0"/>
  <cols>
    <col min="3" max="3" width="11.5" customWidth="1"/>
    <col min="16" max="16" width="12" bestFit="1" customWidth="1"/>
  </cols>
  <sheetData>
    <row r="6" spans="2:20" ht="15" thickBot="1"/>
    <row r="7" spans="2:20">
      <c r="B7" s="107">
        <v>1</v>
      </c>
      <c r="C7" s="108" t="s">
        <v>391</v>
      </c>
      <c r="D7" s="108"/>
      <c r="E7" s="108"/>
      <c r="F7" s="108"/>
      <c r="G7" s="108"/>
      <c r="H7" s="108"/>
      <c r="I7" s="108"/>
      <c r="J7" s="108"/>
      <c r="K7" s="109"/>
      <c r="L7" s="53"/>
      <c r="M7" s="107">
        <v>2</v>
      </c>
      <c r="N7" s="108" t="s">
        <v>400</v>
      </c>
      <c r="O7" s="108"/>
      <c r="P7" s="108"/>
      <c r="Q7" s="108"/>
      <c r="R7" s="108"/>
      <c r="S7" s="108"/>
      <c r="T7" s="109"/>
    </row>
    <row r="8" spans="2:20">
      <c r="B8" s="110"/>
      <c r="C8" s="111"/>
      <c r="D8" s="111"/>
      <c r="E8" s="111"/>
      <c r="F8" s="111"/>
      <c r="G8" s="111"/>
      <c r="H8" s="111"/>
      <c r="I8" s="111"/>
      <c r="J8" s="111"/>
      <c r="K8" s="112"/>
      <c r="L8" s="53"/>
      <c r="M8" s="110"/>
      <c r="N8" s="111"/>
      <c r="O8" s="111"/>
      <c r="P8" s="111"/>
      <c r="Q8" s="111"/>
      <c r="R8" s="111"/>
      <c r="S8" s="111"/>
      <c r="T8" s="112"/>
    </row>
    <row r="9" spans="2:20" ht="15" thickBot="1">
      <c r="B9" s="110" t="s">
        <v>10</v>
      </c>
      <c r="C9" s="111" t="s">
        <v>392</v>
      </c>
      <c r="D9" s="111"/>
      <c r="E9" s="111"/>
      <c r="F9" s="111"/>
      <c r="G9" s="111"/>
      <c r="H9" s="111"/>
      <c r="I9" s="111"/>
      <c r="J9" s="53"/>
      <c r="K9" s="112"/>
      <c r="L9" s="53"/>
      <c r="M9" s="110" t="s">
        <v>10</v>
      </c>
      <c r="N9" s="111" t="s">
        <v>399</v>
      </c>
      <c r="O9" s="111"/>
      <c r="P9" s="111"/>
      <c r="Q9" s="111"/>
      <c r="R9" s="111"/>
      <c r="S9" s="111"/>
      <c r="T9" s="112"/>
    </row>
    <row r="10" spans="2:20" ht="15" thickBot="1">
      <c r="B10" s="110" t="s">
        <v>7</v>
      </c>
      <c r="C10" s="111" t="s">
        <v>393</v>
      </c>
      <c r="D10" s="111"/>
      <c r="E10" s="111"/>
      <c r="F10" s="111"/>
      <c r="G10" s="111"/>
      <c r="H10" s="111"/>
      <c r="I10" s="111"/>
      <c r="J10" s="106"/>
      <c r="K10" s="112"/>
      <c r="L10" s="53"/>
      <c r="M10" s="110" t="s">
        <v>7</v>
      </c>
      <c r="N10" s="111" t="s">
        <v>396</v>
      </c>
      <c r="O10" s="111"/>
      <c r="P10" s="111"/>
      <c r="Q10" s="111"/>
      <c r="S10" s="106"/>
      <c r="T10" s="112"/>
    </row>
    <row r="11" spans="2:20">
      <c r="B11" s="110" t="s">
        <v>11</v>
      </c>
      <c r="C11" s="116" t="s">
        <v>394</v>
      </c>
      <c r="D11" s="111"/>
      <c r="E11" s="111"/>
      <c r="F11" s="111"/>
      <c r="G11" s="111"/>
      <c r="H11" s="111"/>
      <c r="I11" s="111"/>
      <c r="J11" s="53"/>
      <c r="K11" s="112"/>
      <c r="L11" s="53"/>
      <c r="M11" s="110" t="s">
        <v>11</v>
      </c>
      <c r="N11" s="116" t="s">
        <v>397</v>
      </c>
      <c r="O11" s="111"/>
      <c r="P11" s="111"/>
      <c r="Q11" s="111"/>
      <c r="R11" s="111"/>
      <c r="S11" s="111"/>
      <c r="T11" s="112"/>
    </row>
    <row r="12" spans="2:20">
      <c r="B12" s="110" t="s">
        <v>12</v>
      </c>
      <c r="C12" s="116" t="s">
        <v>395</v>
      </c>
      <c r="D12" s="111"/>
      <c r="E12" s="111"/>
      <c r="F12" s="111"/>
      <c r="G12" s="111"/>
      <c r="H12" s="111"/>
      <c r="I12" s="111"/>
      <c r="J12" s="53"/>
      <c r="K12" s="112"/>
      <c r="L12" s="53"/>
      <c r="M12" s="110" t="s">
        <v>12</v>
      </c>
      <c r="N12" s="116" t="s">
        <v>398</v>
      </c>
      <c r="O12" s="111"/>
      <c r="P12" s="111"/>
      <c r="Q12" s="111"/>
      <c r="R12" s="111"/>
      <c r="S12" s="111"/>
      <c r="T12" s="112"/>
    </row>
    <row r="13" spans="2:20" ht="15" thickBot="1">
      <c r="B13" s="113"/>
      <c r="C13" s="114"/>
      <c r="D13" s="114"/>
      <c r="E13" s="114"/>
      <c r="F13" s="114"/>
      <c r="G13" s="114"/>
      <c r="H13" s="114"/>
      <c r="I13" s="114"/>
      <c r="J13" s="114"/>
      <c r="K13" s="115"/>
      <c r="L13" s="53"/>
      <c r="M13" s="113"/>
      <c r="N13" s="114"/>
      <c r="O13" s="114"/>
      <c r="P13" s="114"/>
      <c r="Q13" s="114"/>
      <c r="R13" s="114"/>
      <c r="S13" s="114"/>
      <c r="T13" s="115"/>
    </row>
    <row r="14" spans="2:20">
      <c r="B14" s="107">
        <v>3</v>
      </c>
      <c r="C14" s="108" t="s">
        <v>401</v>
      </c>
      <c r="D14" s="108"/>
      <c r="E14" s="108"/>
      <c r="F14" s="108"/>
      <c r="G14" s="108"/>
      <c r="H14" s="108"/>
      <c r="I14" s="108"/>
      <c r="J14" s="108"/>
      <c r="K14" s="109"/>
      <c r="L14" s="53"/>
      <c r="M14" s="107">
        <v>4</v>
      </c>
      <c r="N14" s="121" t="s">
        <v>406</v>
      </c>
      <c r="O14" s="108"/>
      <c r="P14" s="108"/>
      <c r="Q14" s="108"/>
      <c r="R14" s="108"/>
      <c r="S14" s="108"/>
      <c r="T14" s="109"/>
    </row>
    <row r="15" spans="2:20">
      <c r="B15" s="110"/>
      <c r="C15" s="111"/>
      <c r="D15" s="111"/>
      <c r="E15" s="111"/>
      <c r="F15" s="111"/>
      <c r="G15" s="111"/>
      <c r="H15" s="111"/>
      <c r="I15" s="111"/>
      <c r="J15" s="111"/>
      <c r="K15" s="112"/>
      <c r="L15" s="53"/>
      <c r="M15" s="110"/>
      <c r="N15" s="111"/>
      <c r="O15" s="111"/>
      <c r="P15" s="111"/>
      <c r="Q15" s="111"/>
      <c r="R15" s="111"/>
      <c r="S15" s="111"/>
      <c r="T15" s="112"/>
    </row>
    <row r="16" spans="2:20" ht="15" thickBot="1">
      <c r="B16" s="110" t="s">
        <v>10</v>
      </c>
      <c r="C16" s="116" t="s">
        <v>404</v>
      </c>
      <c r="D16" s="111"/>
      <c r="E16" s="111"/>
      <c r="F16" s="111"/>
      <c r="G16" s="111"/>
      <c r="H16" s="111"/>
      <c r="I16" s="111"/>
      <c r="J16" s="53"/>
      <c r="K16" s="112"/>
      <c r="L16" s="53"/>
      <c r="M16" s="110"/>
      <c r="N16" s="116"/>
      <c r="O16" s="111"/>
      <c r="P16" s="111"/>
      <c r="Q16" s="111"/>
      <c r="R16" s="111"/>
      <c r="S16" s="111"/>
      <c r="T16" s="112"/>
    </row>
    <row r="17" spans="2:20" ht="15" thickBot="1">
      <c r="B17" s="110" t="s">
        <v>7</v>
      </c>
      <c r="C17" t="s">
        <v>403</v>
      </c>
      <c r="D17" s="111"/>
      <c r="E17" s="111"/>
      <c r="F17" s="111"/>
      <c r="G17" s="111"/>
      <c r="H17" s="111"/>
      <c r="I17" s="111"/>
      <c r="J17" s="106"/>
      <c r="K17" s="112"/>
      <c r="L17" s="53"/>
      <c r="M17" s="110" t="s">
        <v>10</v>
      </c>
      <c r="N17" s="116">
        <v>60</v>
      </c>
      <c r="O17" s="111"/>
      <c r="P17" s="111"/>
      <c r="Q17" s="111"/>
      <c r="R17" s="111"/>
      <c r="S17" s="111"/>
      <c r="T17" s="112"/>
    </row>
    <row r="18" spans="2:20" ht="15" thickBot="1">
      <c r="B18" s="110" t="s">
        <v>11</v>
      </c>
      <c r="C18" t="s">
        <v>402</v>
      </c>
      <c r="D18" s="111"/>
      <c r="E18" s="111"/>
      <c r="F18" s="111"/>
      <c r="G18" s="111"/>
      <c r="H18" s="111"/>
      <c r="I18" s="111"/>
      <c r="K18" s="112"/>
      <c r="L18" s="53"/>
      <c r="M18" s="110" t="s">
        <v>7</v>
      </c>
      <c r="N18" s="116">
        <v>20</v>
      </c>
      <c r="O18" s="111"/>
      <c r="P18" s="111"/>
      <c r="Q18" s="111"/>
      <c r="R18" s="111"/>
      <c r="S18" s="106"/>
      <c r="T18" s="112"/>
    </row>
    <row r="19" spans="2:20">
      <c r="B19" s="110" t="s">
        <v>12</v>
      </c>
      <c r="C19" t="s">
        <v>405</v>
      </c>
      <c r="D19" s="111"/>
      <c r="E19" s="111"/>
      <c r="F19" s="111"/>
      <c r="G19" s="111"/>
      <c r="H19" s="111"/>
      <c r="I19" s="111"/>
      <c r="J19" s="53"/>
      <c r="K19" s="112"/>
      <c r="L19" s="53"/>
      <c r="M19" s="110" t="s">
        <v>11</v>
      </c>
      <c r="N19" s="116">
        <v>1</v>
      </c>
      <c r="O19" s="111"/>
      <c r="P19" s="111"/>
      <c r="Q19" s="111"/>
      <c r="R19" s="111"/>
      <c r="S19" s="111"/>
      <c r="T19" s="112"/>
    </row>
    <row r="20" spans="2:20">
      <c r="B20" s="110"/>
      <c r="D20" s="111"/>
      <c r="E20" s="111"/>
      <c r="F20" s="111"/>
      <c r="G20" s="111"/>
      <c r="H20" s="111"/>
      <c r="I20" s="111"/>
      <c r="J20" s="111"/>
      <c r="K20" s="112"/>
      <c r="L20" s="53"/>
      <c r="M20" s="110" t="s">
        <v>12</v>
      </c>
      <c r="N20" s="116">
        <v>40</v>
      </c>
      <c r="O20" s="111"/>
      <c r="P20" s="111"/>
      <c r="Q20" s="111"/>
      <c r="R20" s="111"/>
      <c r="S20" s="111"/>
      <c r="T20" s="112"/>
    </row>
    <row r="21" spans="2:20">
      <c r="B21" s="110"/>
      <c r="C21" s="111"/>
      <c r="D21" s="111"/>
      <c r="E21" s="111"/>
      <c r="F21" s="111"/>
      <c r="G21" s="111"/>
      <c r="H21" s="111"/>
      <c r="I21" s="111"/>
      <c r="J21" s="111"/>
      <c r="K21" s="112"/>
      <c r="L21" s="53"/>
      <c r="M21" s="110"/>
      <c r="N21" s="111"/>
      <c r="O21" s="111"/>
      <c r="P21" s="111"/>
      <c r="Q21" s="111"/>
      <c r="R21" s="111"/>
      <c r="S21" s="111"/>
      <c r="T21" s="112"/>
    </row>
    <row r="22" spans="2:20" ht="15" thickBot="1">
      <c r="B22" s="113"/>
      <c r="C22" s="114"/>
      <c r="D22" s="114"/>
      <c r="E22" s="114"/>
      <c r="F22" s="114"/>
      <c r="G22" s="114"/>
      <c r="H22" s="114"/>
      <c r="I22" s="114"/>
      <c r="J22" s="114"/>
      <c r="K22" s="115"/>
      <c r="L22" s="53"/>
      <c r="M22" s="113"/>
      <c r="N22" s="114"/>
      <c r="O22" s="114"/>
      <c r="P22" s="114"/>
      <c r="Q22" s="114"/>
      <c r="R22" s="114"/>
      <c r="S22" s="114"/>
      <c r="T22" s="115"/>
    </row>
    <row r="23" spans="2:20">
      <c r="B23" s="107">
        <v>5</v>
      </c>
      <c r="C23" s="108" t="s">
        <v>408</v>
      </c>
      <c r="D23" s="108"/>
      <c r="E23" s="108"/>
      <c r="F23" s="108"/>
      <c r="G23" s="108"/>
      <c r="H23" s="108"/>
      <c r="I23" s="108"/>
      <c r="J23" s="108"/>
      <c r="K23" s="109"/>
      <c r="M23" s="95">
        <v>6</v>
      </c>
      <c r="N23" s="96" t="s">
        <v>102</v>
      </c>
      <c r="O23" s="96"/>
      <c r="P23" s="96"/>
      <c r="Q23" s="96"/>
      <c r="R23" s="96"/>
      <c r="S23" s="96"/>
      <c r="T23" s="97"/>
    </row>
    <row r="24" spans="2:20">
      <c r="B24" s="110"/>
      <c r="C24" s="111"/>
      <c r="D24" s="111"/>
      <c r="E24" s="111"/>
      <c r="F24" s="111"/>
      <c r="G24" s="111"/>
      <c r="H24" s="111"/>
      <c r="I24" s="111"/>
      <c r="J24" s="111"/>
      <c r="K24" s="112"/>
      <c r="M24" s="98"/>
      <c r="N24" s="99"/>
      <c r="O24" s="99"/>
      <c r="P24" s="99"/>
      <c r="Q24" s="99"/>
      <c r="R24" s="99"/>
      <c r="S24" s="99"/>
      <c r="T24" s="100"/>
    </row>
    <row r="25" spans="2:20" ht="15" thickBot="1">
      <c r="B25" s="110" t="s">
        <v>10</v>
      </c>
      <c r="C25" s="111" t="s">
        <v>407</v>
      </c>
      <c r="D25" s="111"/>
      <c r="E25" s="111"/>
      <c r="F25" s="111"/>
      <c r="G25" s="111"/>
      <c r="H25" s="111"/>
      <c r="I25" s="111"/>
      <c r="J25" s="111"/>
      <c r="K25" s="112"/>
      <c r="M25" s="98"/>
      <c r="N25" s="99"/>
      <c r="O25" s="99"/>
      <c r="P25" s="99"/>
      <c r="Q25" s="99"/>
      <c r="R25" s="99"/>
      <c r="S25" s="99"/>
      <c r="T25" s="100"/>
    </row>
    <row r="26" spans="2:20" ht="15" thickBot="1">
      <c r="B26" s="110" t="s">
        <v>7</v>
      </c>
      <c r="C26" s="111" t="s">
        <v>409</v>
      </c>
      <c r="D26" s="111"/>
      <c r="E26" s="111"/>
      <c r="F26" s="111"/>
      <c r="G26" s="111"/>
      <c r="H26" s="111"/>
      <c r="I26" s="111"/>
      <c r="J26" s="106"/>
      <c r="K26" s="112"/>
      <c r="M26" s="98"/>
      <c r="N26" s="99"/>
      <c r="O26" s="99"/>
      <c r="P26" s="99"/>
      <c r="Q26" s="99"/>
      <c r="R26" s="99"/>
      <c r="S26" s="106"/>
      <c r="T26" s="100"/>
    </row>
    <row r="27" spans="2:20">
      <c r="B27" s="110" t="s">
        <v>11</v>
      </c>
      <c r="C27" s="116" t="s">
        <v>410</v>
      </c>
      <c r="D27" s="111"/>
      <c r="E27" s="111"/>
      <c r="F27" s="111"/>
      <c r="G27" s="111"/>
      <c r="H27" s="111"/>
      <c r="I27" s="111"/>
      <c r="J27" s="111"/>
      <c r="K27" s="112"/>
      <c r="M27" s="105" t="s">
        <v>10</v>
      </c>
      <c r="N27" s="104" t="s">
        <v>7</v>
      </c>
      <c r="O27" s="104" t="s">
        <v>11</v>
      </c>
      <c r="P27" s="104" t="s">
        <v>12</v>
      </c>
      <c r="Q27" s="99"/>
      <c r="R27" s="99"/>
      <c r="S27" s="99"/>
      <c r="T27" s="100"/>
    </row>
    <row r="28" spans="2:20">
      <c r="B28" s="110" t="s">
        <v>12</v>
      </c>
      <c r="C28" s="116" t="s">
        <v>411</v>
      </c>
      <c r="D28" s="111"/>
      <c r="E28" s="111"/>
      <c r="F28" s="111"/>
      <c r="G28" s="111"/>
      <c r="H28" s="111"/>
      <c r="I28" s="111"/>
      <c r="J28" s="111"/>
      <c r="K28" s="112"/>
      <c r="M28" s="98"/>
      <c r="N28" s="99"/>
      <c r="O28" s="99"/>
      <c r="P28" s="99"/>
      <c r="Q28" s="99"/>
      <c r="R28" s="99"/>
      <c r="S28" s="99"/>
      <c r="T28" s="100"/>
    </row>
    <row r="29" spans="2:20">
      <c r="B29" s="110"/>
      <c r="C29" s="111"/>
      <c r="D29" s="111"/>
      <c r="E29" s="111"/>
      <c r="F29" s="111"/>
      <c r="G29" s="111"/>
      <c r="H29" s="111"/>
      <c r="I29" s="111"/>
      <c r="J29" s="111"/>
      <c r="K29" s="112"/>
      <c r="M29" s="98"/>
      <c r="N29" s="99"/>
      <c r="O29" s="99"/>
      <c r="P29" s="99"/>
      <c r="Q29" s="99"/>
      <c r="R29" s="99"/>
      <c r="S29" s="99"/>
      <c r="T29" s="100"/>
    </row>
    <row r="30" spans="2:20" ht="15" thickBot="1">
      <c r="B30" s="113"/>
      <c r="C30" s="114"/>
      <c r="D30" s="114"/>
      <c r="E30" s="114"/>
      <c r="F30" s="114"/>
      <c r="G30" s="114"/>
      <c r="H30" s="114"/>
      <c r="I30" s="114"/>
      <c r="J30" s="114"/>
      <c r="K30" s="115"/>
      <c r="M30" s="101"/>
      <c r="N30" s="102"/>
      <c r="O30" s="102"/>
      <c r="P30" s="102"/>
      <c r="Q30" s="102"/>
      <c r="R30" s="102"/>
      <c r="S30" s="102"/>
      <c r="T30" s="103"/>
    </row>
    <row r="31" spans="2:20">
      <c r="B31" s="107">
        <v>7</v>
      </c>
      <c r="C31" s="108" t="s">
        <v>103</v>
      </c>
      <c r="D31" s="108"/>
      <c r="E31" s="108"/>
      <c r="F31" s="108"/>
      <c r="G31" s="108"/>
      <c r="H31" s="108"/>
      <c r="I31" s="108"/>
      <c r="J31" s="108"/>
      <c r="K31" s="109"/>
      <c r="M31" s="95">
        <v>8</v>
      </c>
      <c r="N31" s="96" t="s">
        <v>104</v>
      </c>
      <c r="O31" s="96"/>
      <c r="P31" s="96"/>
      <c r="Q31" s="96"/>
      <c r="R31" s="96"/>
      <c r="S31" s="96"/>
      <c r="T31" s="97"/>
    </row>
    <row r="32" spans="2:20">
      <c r="B32" s="110"/>
      <c r="C32" s="111"/>
      <c r="D32" s="111"/>
      <c r="E32" s="111"/>
      <c r="F32" s="111"/>
      <c r="G32" s="111"/>
      <c r="H32" s="111"/>
      <c r="I32" s="111"/>
      <c r="J32" s="111"/>
      <c r="K32" s="112"/>
      <c r="M32" s="98"/>
      <c r="N32" s="99" t="s">
        <v>105</v>
      </c>
      <c r="O32" s="99"/>
      <c r="P32" s="99"/>
      <c r="Q32" s="99"/>
      <c r="R32" s="99"/>
      <c r="S32" s="99"/>
      <c r="T32" s="100"/>
    </row>
    <row r="33" spans="2:20" ht="15" thickBot="1">
      <c r="B33" s="110" t="s">
        <v>10</v>
      </c>
      <c r="C33" s="118">
        <v>0.35</v>
      </c>
      <c r="D33" s="111"/>
      <c r="E33" s="111"/>
      <c r="F33" s="111"/>
      <c r="G33" s="111"/>
      <c r="H33" s="111"/>
      <c r="I33" s="111"/>
      <c r="J33" s="111"/>
      <c r="K33" s="112"/>
      <c r="M33" s="98"/>
      <c r="N33" s="99"/>
      <c r="O33" s="99"/>
      <c r="P33" s="99"/>
      <c r="Q33" s="99"/>
      <c r="R33" s="99"/>
      <c r="S33" s="99"/>
      <c r="T33" s="100"/>
    </row>
    <row r="34" spans="2:20" ht="15" thickBot="1">
      <c r="B34" s="110" t="s">
        <v>7</v>
      </c>
      <c r="C34" s="118">
        <v>5</v>
      </c>
      <c r="D34" s="111"/>
      <c r="E34" s="111"/>
      <c r="F34" s="111"/>
      <c r="G34" s="111"/>
      <c r="H34" s="111"/>
      <c r="I34" s="111"/>
      <c r="J34" s="106"/>
      <c r="K34" s="112"/>
      <c r="M34" s="98" t="s">
        <v>10</v>
      </c>
      <c r="N34" s="99" t="s">
        <v>106</v>
      </c>
      <c r="O34" s="99"/>
      <c r="P34" s="99"/>
      <c r="Q34" s="99"/>
      <c r="R34" s="99"/>
      <c r="S34" s="99"/>
      <c r="T34" s="100"/>
    </row>
    <row r="35" spans="2:20" ht="15" thickBot="1">
      <c r="B35" s="110" t="s">
        <v>11</v>
      </c>
      <c r="C35" s="118">
        <v>22.75</v>
      </c>
      <c r="D35" s="111"/>
      <c r="E35" s="111"/>
      <c r="F35" s="111"/>
      <c r="G35" s="111"/>
      <c r="H35" s="111"/>
      <c r="I35" s="111"/>
      <c r="J35" s="111"/>
      <c r="K35" s="112"/>
      <c r="M35" s="98" t="s">
        <v>7</v>
      </c>
      <c r="N35" s="99" t="s">
        <v>107</v>
      </c>
      <c r="O35" s="99"/>
      <c r="P35" s="99"/>
      <c r="Q35" s="99"/>
      <c r="R35" s="99"/>
      <c r="S35" s="106"/>
      <c r="T35" s="100"/>
    </row>
    <row r="36" spans="2:20">
      <c r="B36" s="110" t="s">
        <v>12</v>
      </c>
      <c r="C36" s="118">
        <v>112.15</v>
      </c>
      <c r="D36" s="111"/>
      <c r="E36" s="111"/>
      <c r="F36" s="111"/>
      <c r="G36" s="111"/>
      <c r="H36" s="111"/>
      <c r="I36" s="111"/>
      <c r="J36" s="111"/>
      <c r="K36" s="112"/>
      <c r="M36" s="98" t="s">
        <v>11</v>
      </c>
      <c r="N36" s="99" t="s">
        <v>108</v>
      </c>
      <c r="O36" s="99"/>
      <c r="P36" s="99"/>
      <c r="Q36" s="99"/>
      <c r="R36" s="99"/>
      <c r="S36" s="99"/>
      <c r="T36" s="100"/>
    </row>
    <row r="37" spans="2:20">
      <c r="B37" s="110"/>
      <c r="C37" s="111"/>
      <c r="D37" s="111"/>
      <c r="E37" s="111"/>
      <c r="F37" s="111"/>
      <c r="G37" s="111"/>
      <c r="H37" s="111"/>
      <c r="I37" s="111"/>
      <c r="J37" s="111"/>
      <c r="K37" s="112"/>
      <c r="M37" s="98" t="s">
        <v>12</v>
      </c>
      <c r="N37" s="99" t="s">
        <v>109</v>
      </c>
      <c r="O37" s="99"/>
      <c r="P37" s="99"/>
      <c r="Q37" s="99"/>
      <c r="R37" s="99"/>
      <c r="S37" s="99"/>
      <c r="T37" s="100"/>
    </row>
    <row r="38" spans="2:20">
      <c r="B38" s="110"/>
      <c r="C38" s="111"/>
      <c r="D38" s="111"/>
      <c r="E38" s="111"/>
      <c r="F38" s="111"/>
      <c r="G38" s="111"/>
      <c r="H38" s="111"/>
      <c r="I38" s="111"/>
      <c r="J38" s="111"/>
      <c r="K38" s="112"/>
      <c r="M38" s="98"/>
      <c r="N38" s="99"/>
      <c r="O38" s="99"/>
      <c r="P38" s="99"/>
      <c r="Q38" s="99"/>
      <c r="R38" s="99"/>
      <c r="S38" s="99"/>
      <c r="T38" s="100"/>
    </row>
    <row r="39" spans="2:20" ht="15" thickBot="1">
      <c r="B39" s="113"/>
      <c r="C39" s="114"/>
      <c r="D39" s="114"/>
      <c r="E39" s="114"/>
      <c r="F39" s="114"/>
      <c r="G39" s="114"/>
      <c r="H39" s="114"/>
      <c r="I39" s="114"/>
      <c r="J39" s="114"/>
      <c r="K39" s="115"/>
      <c r="M39" s="101"/>
      <c r="N39" s="102"/>
      <c r="O39" s="102"/>
      <c r="P39" s="102"/>
      <c r="Q39" s="102"/>
      <c r="R39" s="102"/>
      <c r="S39" s="102"/>
      <c r="T39" s="103"/>
    </row>
    <row r="40" spans="2:20">
      <c r="B40" s="107">
        <v>9</v>
      </c>
      <c r="C40" s="108" t="s">
        <v>110</v>
      </c>
      <c r="D40" s="108"/>
      <c r="E40" s="108"/>
      <c r="F40" s="108"/>
      <c r="G40" s="108"/>
      <c r="H40" s="108"/>
      <c r="I40" s="108"/>
      <c r="J40" s="108"/>
      <c r="K40" s="109"/>
      <c r="M40" s="95">
        <v>10</v>
      </c>
      <c r="N40" s="96" t="s">
        <v>115</v>
      </c>
      <c r="O40" s="96"/>
      <c r="P40" s="96"/>
      <c r="Q40" s="96"/>
      <c r="R40" s="96"/>
      <c r="S40" s="96"/>
      <c r="T40" s="97"/>
    </row>
    <row r="41" spans="2:20">
      <c r="B41" s="110"/>
      <c r="C41" s="111"/>
      <c r="D41" s="111"/>
      <c r="E41" s="111"/>
      <c r="F41" s="111"/>
      <c r="G41" s="111"/>
      <c r="H41" s="111"/>
      <c r="I41" s="111"/>
      <c r="J41" s="111"/>
      <c r="K41" s="112"/>
      <c r="M41" s="98"/>
      <c r="N41" s="99"/>
      <c r="O41" s="99"/>
      <c r="P41" s="99"/>
      <c r="Q41" s="99"/>
      <c r="R41" s="99"/>
      <c r="S41" s="99"/>
      <c r="T41" s="100"/>
    </row>
    <row r="42" spans="2:20">
      <c r="B42" s="110"/>
      <c r="C42" s="111"/>
      <c r="D42" s="111"/>
      <c r="E42" s="111"/>
      <c r="F42" s="111"/>
      <c r="G42" s="111"/>
      <c r="H42" s="111"/>
      <c r="I42" s="111"/>
      <c r="J42" s="111"/>
      <c r="K42" s="112"/>
      <c r="M42" s="98"/>
      <c r="N42" s="99"/>
      <c r="O42" s="99"/>
      <c r="P42" s="99"/>
      <c r="Q42" s="99"/>
      <c r="R42" s="99"/>
      <c r="S42" s="99"/>
      <c r="T42" s="100"/>
    </row>
    <row r="43" spans="2:20" ht="15" thickBot="1">
      <c r="B43" s="110" t="s">
        <v>10</v>
      </c>
      <c r="C43" s="111" t="s">
        <v>111</v>
      </c>
      <c r="D43" s="111"/>
      <c r="E43" s="111"/>
      <c r="F43" s="111"/>
      <c r="G43" s="111"/>
      <c r="H43" s="111"/>
      <c r="I43" s="111"/>
      <c r="J43" s="111"/>
      <c r="K43" s="112"/>
      <c r="M43" s="98" t="s">
        <v>10</v>
      </c>
      <c r="N43" s="99" t="s">
        <v>116</v>
      </c>
      <c r="O43" s="99"/>
      <c r="P43" s="99"/>
      <c r="Q43" s="99"/>
      <c r="R43" s="99"/>
      <c r="S43" s="99"/>
      <c r="T43" s="100"/>
    </row>
    <row r="44" spans="2:20" ht="15" thickBot="1">
      <c r="B44" s="110" t="s">
        <v>7</v>
      </c>
      <c r="C44" s="111" t="s">
        <v>112</v>
      </c>
      <c r="D44" s="111"/>
      <c r="E44" s="111"/>
      <c r="F44" s="111"/>
      <c r="G44" s="111"/>
      <c r="H44" s="111"/>
      <c r="I44" s="111"/>
      <c r="J44" s="106"/>
      <c r="K44" s="112"/>
      <c r="M44" s="98" t="s">
        <v>7</v>
      </c>
      <c r="N44" s="99" t="s">
        <v>117</v>
      </c>
      <c r="O44" s="99"/>
      <c r="P44" s="99"/>
      <c r="Q44" s="99"/>
      <c r="R44" s="99"/>
      <c r="S44" s="106"/>
      <c r="T44" s="100"/>
    </row>
    <row r="45" spans="2:20">
      <c r="B45" s="110" t="s">
        <v>11</v>
      </c>
      <c r="C45" s="111" t="s">
        <v>113</v>
      </c>
      <c r="D45" s="111"/>
      <c r="E45" s="111"/>
      <c r="F45" s="111"/>
      <c r="G45" s="111"/>
      <c r="H45" s="111"/>
      <c r="I45" s="111"/>
      <c r="J45" s="111"/>
      <c r="K45" s="112"/>
      <c r="M45" s="98" t="s">
        <v>11</v>
      </c>
      <c r="N45" s="99" t="s">
        <v>118</v>
      </c>
      <c r="O45" s="99"/>
      <c r="P45" s="99"/>
      <c r="Q45" s="99"/>
      <c r="R45" s="99"/>
      <c r="S45" s="99"/>
      <c r="T45" s="100"/>
    </row>
    <row r="46" spans="2:20">
      <c r="B46" s="110" t="s">
        <v>12</v>
      </c>
      <c r="C46" s="111" t="s">
        <v>114</v>
      </c>
      <c r="D46" s="111"/>
      <c r="E46" s="111"/>
      <c r="F46" s="111"/>
      <c r="G46" s="111"/>
      <c r="H46" s="111"/>
      <c r="I46" s="111"/>
      <c r="J46" s="111"/>
      <c r="K46" s="112"/>
      <c r="M46" s="98" t="s">
        <v>12</v>
      </c>
      <c r="N46" s="99" t="s">
        <v>119</v>
      </c>
      <c r="O46" s="99"/>
      <c r="P46" s="99"/>
      <c r="Q46" s="99"/>
      <c r="R46" s="99"/>
      <c r="S46" s="99"/>
      <c r="T46" s="100"/>
    </row>
    <row r="47" spans="2:20">
      <c r="B47" s="110"/>
      <c r="C47" s="111"/>
      <c r="D47" s="111"/>
      <c r="E47" s="111"/>
      <c r="F47" s="111"/>
      <c r="G47" s="111"/>
      <c r="H47" s="111"/>
      <c r="I47" s="111"/>
      <c r="J47" s="111"/>
      <c r="K47" s="112"/>
      <c r="M47" s="98"/>
      <c r="N47" s="99"/>
      <c r="O47" s="99"/>
      <c r="P47" s="99"/>
      <c r="Q47" s="99"/>
      <c r="R47" s="99"/>
      <c r="S47" s="99"/>
      <c r="T47" s="100"/>
    </row>
    <row r="48" spans="2:20" ht="15" thickBot="1">
      <c r="B48" s="113"/>
      <c r="C48" s="114"/>
      <c r="D48" s="114"/>
      <c r="E48" s="114"/>
      <c r="F48" s="114"/>
      <c r="G48" s="114"/>
      <c r="H48" s="114"/>
      <c r="I48" s="114"/>
      <c r="J48" s="114"/>
      <c r="K48" s="115"/>
      <c r="M48" s="101"/>
      <c r="N48" s="102"/>
      <c r="O48" s="102"/>
      <c r="P48" s="102"/>
      <c r="Q48" s="102"/>
      <c r="R48" s="102"/>
      <c r="S48" s="102"/>
      <c r="T48" s="103"/>
    </row>
    <row r="49" spans="2:20">
      <c r="B49" s="107">
        <v>11</v>
      </c>
      <c r="C49" s="108" t="s">
        <v>120</v>
      </c>
      <c r="D49" s="108"/>
      <c r="E49" s="108"/>
      <c r="F49" s="108"/>
      <c r="G49" s="108"/>
      <c r="H49" s="108"/>
      <c r="I49" s="108"/>
      <c r="J49" s="108"/>
      <c r="K49" s="109"/>
      <c r="M49" s="95">
        <v>12</v>
      </c>
      <c r="N49" s="96" t="s">
        <v>129</v>
      </c>
      <c r="O49" s="96"/>
      <c r="P49" s="96"/>
      <c r="Q49" s="96"/>
      <c r="R49" s="96"/>
      <c r="S49" s="96"/>
      <c r="T49" s="97"/>
    </row>
    <row r="50" spans="2:20">
      <c r="B50" s="110"/>
      <c r="C50" s="111" t="s">
        <v>121</v>
      </c>
      <c r="D50" s="111"/>
      <c r="E50" s="111"/>
      <c r="F50" s="111"/>
      <c r="G50" s="111"/>
      <c r="H50" s="111"/>
      <c r="I50" s="111"/>
      <c r="J50" s="111"/>
      <c r="K50" s="112"/>
      <c r="M50" s="98"/>
      <c r="N50" s="99"/>
      <c r="O50" s="99"/>
      <c r="P50" s="99"/>
      <c r="Q50" s="99"/>
      <c r="R50" s="99"/>
      <c r="S50" s="99"/>
      <c r="T50" s="100"/>
    </row>
    <row r="51" spans="2:20" ht="15" thickBot="1">
      <c r="B51" s="110"/>
      <c r="C51" s="111"/>
      <c r="D51" s="111"/>
      <c r="E51" s="111"/>
      <c r="F51" s="111"/>
      <c r="G51" s="111"/>
      <c r="H51" s="111"/>
      <c r="I51" s="111"/>
      <c r="J51" s="111"/>
      <c r="K51" s="112"/>
      <c r="M51" s="98"/>
      <c r="N51" s="99"/>
      <c r="O51" s="99"/>
      <c r="P51" s="99"/>
      <c r="Q51" s="99"/>
      <c r="R51" s="99"/>
      <c r="S51" s="99"/>
      <c r="T51" s="100"/>
    </row>
    <row r="52" spans="2:20" ht="15" thickBot="1">
      <c r="B52" s="110" t="s">
        <v>10</v>
      </c>
      <c r="C52" s="111" t="s">
        <v>122</v>
      </c>
      <c r="D52" s="111"/>
      <c r="E52" s="111"/>
      <c r="F52" s="106"/>
      <c r="G52" s="119" t="s">
        <v>89</v>
      </c>
      <c r="H52" s="111" t="s">
        <v>127</v>
      </c>
      <c r="I52" s="111"/>
      <c r="J52" s="111"/>
      <c r="K52" s="106"/>
      <c r="M52" s="98" t="s">
        <v>10</v>
      </c>
      <c r="N52" s="99" t="s">
        <v>130</v>
      </c>
      <c r="O52" s="99"/>
      <c r="P52" s="99"/>
      <c r="Q52" s="99"/>
      <c r="R52" s="99"/>
      <c r="S52" s="99"/>
      <c r="T52" s="100"/>
    </row>
    <row r="53" spans="2:20" ht="15" thickBot="1">
      <c r="B53" s="110" t="s">
        <v>7</v>
      </c>
      <c r="C53" s="111" t="s">
        <v>123</v>
      </c>
      <c r="D53" s="111"/>
      <c r="E53" s="111"/>
      <c r="F53" s="106"/>
      <c r="G53" s="119" t="s">
        <v>126</v>
      </c>
      <c r="H53" s="111" t="s">
        <v>128</v>
      </c>
      <c r="I53" s="111"/>
      <c r="J53" s="111"/>
      <c r="K53" s="106"/>
      <c r="M53" s="98" t="s">
        <v>7</v>
      </c>
      <c r="N53" s="99" t="s">
        <v>131</v>
      </c>
      <c r="O53" s="99"/>
      <c r="P53" s="99"/>
      <c r="Q53" s="99"/>
      <c r="R53" s="99"/>
      <c r="S53" s="106"/>
      <c r="T53" s="100"/>
    </row>
    <row r="54" spans="2:20" ht="15" thickBot="1">
      <c r="B54" s="110" t="s">
        <v>11</v>
      </c>
      <c r="C54" s="111" t="s">
        <v>124</v>
      </c>
      <c r="D54" s="111"/>
      <c r="E54" s="111"/>
      <c r="F54" s="106"/>
      <c r="G54" s="111"/>
      <c r="H54" s="111"/>
      <c r="I54" s="111"/>
      <c r="J54" s="111"/>
      <c r="K54" s="112"/>
      <c r="M54" s="98" t="s">
        <v>11</v>
      </c>
      <c r="N54" s="99" t="s">
        <v>132</v>
      </c>
      <c r="O54" s="99"/>
      <c r="P54" s="99"/>
      <c r="Q54" s="99"/>
      <c r="R54" s="99"/>
      <c r="S54" s="99"/>
      <c r="T54" s="100"/>
    </row>
    <row r="55" spans="2:20" ht="15" thickBot="1">
      <c r="B55" s="110" t="s">
        <v>12</v>
      </c>
      <c r="C55" s="111" t="s">
        <v>125</v>
      </c>
      <c r="D55" s="111"/>
      <c r="E55" s="111"/>
      <c r="F55" s="106"/>
      <c r="G55" s="111"/>
      <c r="H55" s="111"/>
      <c r="I55" s="111"/>
      <c r="J55" s="111"/>
      <c r="K55" s="112"/>
      <c r="M55" s="98" t="s">
        <v>12</v>
      </c>
      <c r="N55" s="99" t="s">
        <v>133</v>
      </c>
      <c r="O55" s="99"/>
      <c r="P55" s="99"/>
      <c r="Q55" s="99"/>
      <c r="R55" s="99"/>
      <c r="S55" s="99"/>
      <c r="T55" s="100"/>
    </row>
    <row r="56" spans="2:20">
      <c r="B56" s="110"/>
      <c r="C56" s="111"/>
      <c r="D56" s="111"/>
      <c r="E56" s="111"/>
      <c r="F56" s="111"/>
      <c r="G56" s="111"/>
      <c r="H56" s="111"/>
      <c r="I56" s="111"/>
      <c r="J56" s="111"/>
      <c r="K56" s="112"/>
      <c r="M56" s="98"/>
      <c r="N56" s="99"/>
      <c r="O56" s="99"/>
      <c r="P56" s="99"/>
      <c r="Q56" s="99"/>
      <c r="R56" s="99"/>
      <c r="S56" s="99"/>
      <c r="T56" s="100"/>
    </row>
    <row r="57" spans="2:20">
      <c r="B57" s="110"/>
      <c r="C57" s="111"/>
      <c r="D57" s="111"/>
      <c r="E57" s="111"/>
      <c r="F57" s="111"/>
      <c r="G57" s="111"/>
      <c r="H57" s="111"/>
      <c r="I57" s="111"/>
      <c r="J57" s="111"/>
      <c r="K57" s="112"/>
      <c r="M57" s="98"/>
      <c r="N57" s="99"/>
      <c r="O57" s="99"/>
      <c r="P57" s="99"/>
      <c r="Q57" s="99"/>
      <c r="R57" s="99"/>
      <c r="S57" s="99"/>
      <c r="T57" s="100"/>
    </row>
    <row r="58" spans="2:20" ht="15" thickBot="1">
      <c r="B58" s="113"/>
      <c r="C58" s="114"/>
      <c r="D58" s="114"/>
      <c r="E58" s="114"/>
      <c r="F58" s="114"/>
      <c r="G58" s="114"/>
      <c r="H58" s="114"/>
      <c r="I58" s="114"/>
      <c r="J58" s="114"/>
      <c r="K58" s="115"/>
      <c r="M58" s="101"/>
      <c r="N58" s="102"/>
      <c r="O58" s="102"/>
      <c r="P58" s="102"/>
      <c r="Q58" s="102"/>
      <c r="R58" s="102"/>
      <c r="S58" s="102"/>
      <c r="T58" s="103"/>
    </row>
    <row r="59" spans="2:20">
      <c r="B59" s="107">
        <v>13</v>
      </c>
      <c r="C59" s="108" t="s">
        <v>134</v>
      </c>
      <c r="D59" s="108"/>
      <c r="E59" s="108"/>
      <c r="F59" s="108"/>
      <c r="G59" s="108"/>
      <c r="H59" s="108"/>
      <c r="I59" s="108"/>
      <c r="J59" s="108"/>
      <c r="K59" s="109"/>
      <c r="M59" s="95">
        <v>14</v>
      </c>
      <c r="N59" s="96" t="s">
        <v>140</v>
      </c>
      <c r="O59" s="96"/>
      <c r="P59" s="96"/>
      <c r="Q59" s="96"/>
      <c r="R59" s="96"/>
      <c r="S59" s="96"/>
      <c r="T59" s="97"/>
    </row>
    <row r="60" spans="2:20">
      <c r="B60" s="110"/>
      <c r="C60" s="111" t="s">
        <v>135</v>
      </c>
      <c r="D60" s="111"/>
      <c r="E60" s="111"/>
      <c r="F60" s="111"/>
      <c r="G60" s="111"/>
      <c r="H60" s="111"/>
      <c r="I60" s="111"/>
      <c r="J60" s="111"/>
      <c r="K60" s="112"/>
      <c r="M60" s="98"/>
      <c r="N60" s="99"/>
      <c r="O60" s="99"/>
      <c r="P60" s="99"/>
      <c r="Q60" s="99"/>
      <c r="R60" s="99"/>
      <c r="S60" s="99"/>
      <c r="T60" s="100"/>
    </row>
    <row r="61" spans="2:20">
      <c r="B61" s="110"/>
      <c r="C61" s="111"/>
      <c r="D61" s="111"/>
      <c r="E61" s="111"/>
      <c r="F61" s="111"/>
      <c r="G61" s="111"/>
      <c r="H61" s="111"/>
      <c r="I61" s="111"/>
      <c r="J61" s="111"/>
      <c r="K61" s="112"/>
      <c r="M61" s="98"/>
      <c r="N61" s="99"/>
      <c r="O61" s="99"/>
      <c r="P61" s="99"/>
      <c r="Q61" s="99"/>
      <c r="R61" s="99"/>
      <c r="S61" s="99"/>
      <c r="T61" s="100"/>
    </row>
    <row r="62" spans="2:20" ht="15" thickBot="1">
      <c r="B62" s="110" t="s">
        <v>10</v>
      </c>
      <c r="C62" s="111" t="s">
        <v>136</v>
      </c>
      <c r="D62" s="111"/>
      <c r="E62" s="111"/>
      <c r="F62" s="111"/>
      <c r="G62" s="111"/>
      <c r="H62" s="111"/>
      <c r="I62" s="111"/>
      <c r="J62" s="111"/>
      <c r="K62" s="112"/>
      <c r="M62" s="98" t="s">
        <v>10</v>
      </c>
      <c r="N62" s="99" t="s">
        <v>141</v>
      </c>
      <c r="O62" s="99"/>
      <c r="P62" s="99"/>
      <c r="Q62" s="99"/>
      <c r="R62" s="99"/>
      <c r="S62" s="99"/>
      <c r="T62" s="100"/>
    </row>
    <row r="63" spans="2:20" ht="15" thickBot="1">
      <c r="B63" s="110" t="s">
        <v>7</v>
      </c>
      <c r="C63" s="111" t="s">
        <v>139</v>
      </c>
      <c r="D63" s="111"/>
      <c r="E63" s="111"/>
      <c r="F63" s="111"/>
      <c r="G63" s="111"/>
      <c r="H63" s="111"/>
      <c r="I63" s="111"/>
      <c r="J63" s="106"/>
      <c r="K63" s="112"/>
      <c r="M63" s="98" t="s">
        <v>7</v>
      </c>
      <c r="N63" s="99" t="s">
        <v>142</v>
      </c>
      <c r="O63" s="99"/>
      <c r="P63" s="99"/>
      <c r="Q63" s="99"/>
      <c r="R63" s="99"/>
      <c r="S63" s="106"/>
      <c r="T63" s="100"/>
    </row>
    <row r="64" spans="2:20">
      <c r="B64" s="110" t="s">
        <v>11</v>
      </c>
      <c r="C64" s="111" t="s">
        <v>137</v>
      </c>
      <c r="D64" s="111"/>
      <c r="E64" s="111"/>
      <c r="F64" s="111"/>
      <c r="G64" s="111"/>
      <c r="H64" s="111"/>
      <c r="I64" s="111"/>
      <c r="J64" s="111"/>
      <c r="K64" s="112"/>
      <c r="M64" s="98" t="s">
        <v>11</v>
      </c>
      <c r="N64" s="99" t="s">
        <v>143</v>
      </c>
      <c r="O64" s="99"/>
      <c r="P64" s="99"/>
      <c r="Q64" s="99"/>
      <c r="R64" s="99"/>
      <c r="S64" s="99"/>
      <c r="T64" s="100"/>
    </row>
    <row r="65" spans="2:20">
      <c r="B65" s="110" t="s">
        <v>12</v>
      </c>
      <c r="C65" s="111" t="s">
        <v>138</v>
      </c>
      <c r="D65" s="111"/>
      <c r="E65" s="111"/>
      <c r="F65" s="111"/>
      <c r="G65" s="111"/>
      <c r="H65" s="111"/>
      <c r="I65" s="111"/>
      <c r="J65" s="111"/>
      <c r="K65" s="112"/>
      <c r="M65" s="98" t="s">
        <v>12</v>
      </c>
      <c r="N65" s="99" t="s">
        <v>144</v>
      </c>
      <c r="O65" s="99"/>
      <c r="P65" s="99"/>
      <c r="Q65" s="99"/>
      <c r="R65" s="99"/>
      <c r="S65" s="99"/>
      <c r="T65" s="100"/>
    </row>
    <row r="66" spans="2:20">
      <c r="B66" s="110"/>
      <c r="C66" s="111"/>
      <c r="D66" s="111"/>
      <c r="E66" s="111"/>
      <c r="F66" s="111"/>
      <c r="G66" s="111"/>
      <c r="H66" s="111"/>
      <c r="I66" s="111"/>
      <c r="J66" s="111"/>
      <c r="K66" s="112"/>
      <c r="M66" s="98"/>
      <c r="N66" s="99"/>
      <c r="O66" s="99"/>
      <c r="P66" s="99"/>
      <c r="Q66" s="99"/>
      <c r="R66" s="99"/>
      <c r="S66" s="99"/>
      <c r="T66" s="100"/>
    </row>
    <row r="67" spans="2:20" ht="15" thickBot="1">
      <c r="B67" s="113"/>
      <c r="C67" s="114"/>
      <c r="D67" s="114"/>
      <c r="E67" s="114"/>
      <c r="F67" s="114"/>
      <c r="G67" s="114"/>
      <c r="H67" s="114"/>
      <c r="I67" s="114"/>
      <c r="J67" s="114"/>
      <c r="K67" s="115"/>
      <c r="M67" s="101"/>
      <c r="N67" s="102"/>
      <c r="O67" s="102"/>
      <c r="P67" s="102"/>
      <c r="Q67" s="102"/>
      <c r="R67" s="102"/>
      <c r="S67" s="102"/>
      <c r="T67" s="103"/>
    </row>
    <row r="68" spans="2:20">
      <c r="B68" s="107">
        <v>15</v>
      </c>
      <c r="C68" s="108" t="s">
        <v>179</v>
      </c>
      <c r="D68" s="108"/>
      <c r="E68" s="108"/>
      <c r="F68" s="108"/>
      <c r="G68" s="108"/>
      <c r="H68" s="108"/>
      <c r="I68" s="108"/>
      <c r="J68" s="108"/>
      <c r="K68" s="109"/>
      <c r="M68" s="95">
        <v>16</v>
      </c>
      <c r="N68" s="96" t="s">
        <v>149</v>
      </c>
      <c r="O68" s="96"/>
      <c r="P68" s="96"/>
      <c r="Q68" s="96"/>
      <c r="R68" s="96"/>
      <c r="S68" s="96"/>
      <c r="T68" s="97"/>
    </row>
    <row r="69" spans="2:20">
      <c r="B69" s="110"/>
      <c r="C69" s="111"/>
      <c r="D69" s="111"/>
      <c r="E69" s="111"/>
      <c r="F69" s="111"/>
      <c r="G69" s="111"/>
      <c r="H69" s="111"/>
      <c r="I69" s="111"/>
      <c r="J69" s="111"/>
      <c r="K69" s="112"/>
      <c r="M69" s="98"/>
      <c r="N69" s="99" t="s">
        <v>150</v>
      </c>
      <c r="O69" s="99"/>
      <c r="P69" s="99"/>
      <c r="Q69" s="99"/>
      <c r="R69" s="99"/>
      <c r="S69" s="99"/>
      <c r="T69" s="100"/>
    </row>
    <row r="70" spans="2:20" ht="15" thickBot="1">
      <c r="B70" s="110"/>
      <c r="C70" s="111"/>
      <c r="D70" s="111"/>
      <c r="E70" s="111"/>
      <c r="F70" s="111"/>
      <c r="G70" s="111"/>
      <c r="H70" s="111"/>
      <c r="I70" s="111"/>
      <c r="J70" s="111"/>
      <c r="K70" s="112"/>
      <c r="M70" s="98"/>
      <c r="N70" s="99"/>
      <c r="O70" s="99"/>
      <c r="P70" s="99"/>
      <c r="Q70" s="99"/>
      <c r="R70" s="99"/>
      <c r="S70" s="99"/>
      <c r="T70" s="100"/>
    </row>
    <row r="71" spans="2:20" ht="15" thickBot="1">
      <c r="B71" s="110" t="s">
        <v>10</v>
      </c>
      <c r="C71" s="111" t="s">
        <v>145</v>
      </c>
      <c r="D71" s="111"/>
      <c r="E71" s="111"/>
      <c r="F71" s="111"/>
      <c r="G71" s="111"/>
      <c r="H71" s="111"/>
      <c r="I71" s="111"/>
      <c r="J71" s="106"/>
      <c r="K71" s="112"/>
      <c r="M71" s="98" t="s">
        <v>10</v>
      </c>
      <c r="N71" s="99" t="s">
        <v>151</v>
      </c>
      <c r="O71" s="99"/>
      <c r="P71" s="99"/>
      <c r="Q71" s="99"/>
      <c r="R71" s="99"/>
      <c r="S71" s="106"/>
      <c r="T71" s="100"/>
    </row>
    <row r="72" spans="2:20" ht="15" thickBot="1">
      <c r="B72" s="110" t="s">
        <v>7</v>
      </c>
      <c r="C72" s="111" t="s">
        <v>146</v>
      </c>
      <c r="D72" s="111"/>
      <c r="E72" s="111"/>
      <c r="F72" s="111"/>
      <c r="G72" s="111"/>
      <c r="H72" s="111"/>
      <c r="I72" s="111"/>
      <c r="J72" s="106"/>
      <c r="K72" s="112"/>
      <c r="M72" s="98" t="s">
        <v>7</v>
      </c>
      <c r="N72" s="99" t="s">
        <v>152</v>
      </c>
      <c r="O72" s="99"/>
      <c r="P72" s="99"/>
      <c r="Q72" s="99"/>
      <c r="R72" s="99"/>
      <c r="S72" s="99"/>
      <c r="T72" s="100"/>
    </row>
    <row r="73" spans="2:20" ht="15" thickBot="1">
      <c r="B73" s="110" t="s">
        <v>11</v>
      </c>
      <c r="C73" s="111" t="s">
        <v>147</v>
      </c>
      <c r="D73" s="111"/>
      <c r="E73" s="111"/>
      <c r="F73" s="111"/>
      <c r="G73" s="111"/>
      <c r="H73" s="111"/>
      <c r="I73" s="111"/>
      <c r="J73" s="106"/>
      <c r="K73" s="112"/>
      <c r="M73" s="98" t="s">
        <v>11</v>
      </c>
      <c r="N73" s="99" t="s">
        <v>153</v>
      </c>
      <c r="O73" s="99"/>
      <c r="P73" s="99"/>
      <c r="Q73" s="99"/>
      <c r="R73" s="99"/>
      <c r="S73" s="99"/>
      <c r="T73" s="100"/>
    </row>
    <row r="74" spans="2:20" ht="15" thickBot="1">
      <c r="B74" s="110" t="s">
        <v>12</v>
      </c>
      <c r="C74" s="111" t="s">
        <v>148</v>
      </c>
      <c r="D74" s="111"/>
      <c r="E74" s="111"/>
      <c r="F74" s="111"/>
      <c r="G74" s="111"/>
      <c r="H74" s="111"/>
      <c r="I74" s="111"/>
      <c r="J74" s="106"/>
      <c r="K74" s="112"/>
      <c r="M74" s="98" t="s">
        <v>12</v>
      </c>
      <c r="N74" s="99" t="s">
        <v>154</v>
      </c>
      <c r="O74" s="99"/>
      <c r="P74" s="99"/>
      <c r="Q74" s="99"/>
      <c r="R74" s="99"/>
      <c r="S74" s="99"/>
      <c r="T74" s="100"/>
    </row>
    <row r="75" spans="2:20">
      <c r="B75" s="110"/>
      <c r="C75" s="111"/>
      <c r="D75" s="111"/>
      <c r="E75" s="111"/>
      <c r="F75" s="111"/>
      <c r="G75" s="111"/>
      <c r="H75" s="111"/>
      <c r="I75" s="111"/>
      <c r="J75" s="111"/>
      <c r="K75" s="112"/>
      <c r="M75" s="98"/>
      <c r="N75" s="99"/>
      <c r="O75" s="99"/>
      <c r="P75" s="99"/>
      <c r="Q75" s="99"/>
      <c r="R75" s="99"/>
      <c r="S75" s="99"/>
      <c r="T75" s="100"/>
    </row>
    <row r="76" spans="2:20">
      <c r="B76" s="110"/>
      <c r="C76" s="111"/>
      <c r="D76" s="111"/>
      <c r="E76" s="111"/>
      <c r="F76" s="111"/>
      <c r="G76" s="111"/>
      <c r="H76" s="111"/>
      <c r="I76" s="111"/>
      <c r="J76" s="111"/>
      <c r="K76" s="112"/>
      <c r="M76" s="98"/>
      <c r="N76" s="99"/>
      <c r="O76" s="99"/>
      <c r="P76" s="99"/>
      <c r="Q76" s="99"/>
      <c r="R76" s="99"/>
      <c r="S76" s="99"/>
      <c r="T76" s="100"/>
    </row>
    <row r="77" spans="2:20">
      <c r="B77" s="110"/>
      <c r="C77" s="111"/>
      <c r="D77" s="111"/>
      <c r="E77" s="111"/>
      <c r="F77" s="111"/>
      <c r="G77" s="111"/>
      <c r="H77" s="111"/>
      <c r="I77" s="111"/>
      <c r="J77" s="111"/>
      <c r="K77" s="112"/>
      <c r="M77" s="98"/>
      <c r="N77" s="99"/>
      <c r="O77" s="99"/>
      <c r="P77" s="99"/>
      <c r="Q77" s="99"/>
      <c r="R77" s="99"/>
      <c r="S77" s="99"/>
      <c r="T77" s="100"/>
    </row>
    <row r="78" spans="2:20">
      <c r="B78" s="110"/>
      <c r="C78" s="111"/>
      <c r="D78" s="111"/>
      <c r="E78" s="111"/>
      <c r="F78" s="111"/>
      <c r="G78" s="111"/>
      <c r="H78" s="111"/>
      <c r="I78" s="111"/>
      <c r="J78" s="111"/>
      <c r="K78" s="112"/>
      <c r="M78" s="98"/>
      <c r="N78" s="99"/>
      <c r="O78" s="99"/>
      <c r="P78" s="99"/>
      <c r="Q78" s="99"/>
      <c r="R78" s="99"/>
      <c r="S78" s="99"/>
      <c r="T78" s="100"/>
    </row>
    <row r="79" spans="2:20" ht="15" thickBot="1">
      <c r="B79" s="113"/>
      <c r="C79" s="114"/>
      <c r="D79" s="114"/>
      <c r="E79" s="114"/>
      <c r="F79" s="114"/>
      <c r="G79" s="114"/>
      <c r="H79" s="114"/>
      <c r="I79" s="114"/>
      <c r="J79" s="114"/>
      <c r="K79" s="115"/>
      <c r="M79" s="101"/>
      <c r="N79" s="102"/>
      <c r="O79" s="102"/>
      <c r="P79" s="102"/>
      <c r="Q79" s="102"/>
      <c r="R79" s="102"/>
      <c r="S79" s="102"/>
      <c r="T79" s="103"/>
    </row>
    <row r="80" spans="2:20">
      <c r="B80" s="107">
        <v>17</v>
      </c>
      <c r="C80" s="108" t="s">
        <v>174</v>
      </c>
      <c r="D80" s="108"/>
      <c r="E80" s="108"/>
      <c r="F80" s="108"/>
      <c r="G80" s="108"/>
      <c r="H80" s="108"/>
      <c r="I80" s="108"/>
      <c r="J80" s="108"/>
      <c r="K80" s="109"/>
      <c r="M80" s="95">
        <v>18</v>
      </c>
      <c r="N80" s="96" t="s">
        <v>177</v>
      </c>
      <c r="O80" s="96"/>
      <c r="P80" s="96"/>
      <c r="Q80" s="96"/>
      <c r="R80" s="96"/>
      <c r="S80" s="96"/>
      <c r="T80" s="97"/>
    </row>
    <row r="81" spans="2:20">
      <c r="B81" s="110"/>
      <c r="C81" s="111" t="s">
        <v>155</v>
      </c>
      <c r="D81" s="111"/>
      <c r="E81" s="111"/>
      <c r="F81" s="111"/>
      <c r="G81" s="111"/>
      <c r="H81" s="111"/>
      <c r="I81" s="111"/>
      <c r="J81" s="111"/>
      <c r="K81" s="112"/>
      <c r="M81" s="98"/>
      <c r="N81" s="99" t="s">
        <v>178</v>
      </c>
      <c r="O81" s="99"/>
      <c r="P81" s="99"/>
      <c r="Q81" s="99"/>
      <c r="R81" s="99"/>
      <c r="S81" s="99"/>
      <c r="T81" s="100"/>
    </row>
    <row r="82" spans="2:20">
      <c r="B82" s="110"/>
      <c r="C82" s="111"/>
      <c r="D82" s="111"/>
      <c r="E82" s="111"/>
      <c r="F82" s="111"/>
      <c r="G82" s="111"/>
      <c r="H82" s="111"/>
      <c r="I82" s="111"/>
      <c r="J82" s="111"/>
      <c r="K82" s="112"/>
      <c r="M82" s="98"/>
      <c r="N82" s="99"/>
      <c r="O82" s="99"/>
      <c r="P82" s="99"/>
      <c r="Q82" s="99"/>
      <c r="R82" s="99"/>
      <c r="S82" s="99"/>
      <c r="T82" s="100"/>
    </row>
    <row r="83" spans="2:20" ht="15" thickBot="1">
      <c r="B83" s="110" t="s">
        <v>10</v>
      </c>
      <c r="C83" s="111" t="s">
        <v>156</v>
      </c>
      <c r="D83" s="111"/>
      <c r="E83" s="111"/>
      <c r="F83" s="111"/>
      <c r="G83" s="111"/>
      <c r="H83" s="111"/>
      <c r="I83" s="111"/>
      <c r="J83" s="111"/>
      <c r="K83" s="112"/>
      <c r="M83" s="98" t="s">
        <v>10</v>
      </c>
      <c r="N83" s="99" t="s">
        <v>160</v>
      </c>
      <c r="O83" s="99"/>
      <c r="P83" s="99"/>
      <c r="Q83" s="99"/>
      <c r="R83" s="99"/>
      <c r="S83" s="99"/>
      <c r="T83" s="100"/>
    </row>
    <row r="84" spans="2:20" ht="15" thickBot="1">
      <c r="B84" s="110" t="s">
        <v>7</v>
      </c>
      <c r="C84" s="111" t="s">
        <v>157</v>
      </c>
      <c r="D84" s="111"/>
      <c r="E84" s="111"/>
      <c r="F84" s="111"/>
      <c r="G84" s="111"/>
      <c r="H84" s="111"/>
      <c r="I84" s="111"/>
      <c r="J84" s="106"/>
      <c r="K84" s="112"/>
      <c r="M84" s="98" t="s">
        <v>7</v>
      </c>
      <c r="N84" s="99" t="s">
        <v>161</v>
      </c>
      <c r="O84" s="99"/>
      <c r="P84" s="99"/>
      <c r="Q84" s="99"/>
      <c r="R84" s="99"/>
      <c r="S84" s="99"/>
      <c r="T84" s="106"/>
    </row>
    <row r="85" spans="2:20">
      <c r="B85" s="110" t="s">
        <v>11</v>
      </c>
      <c r="C85" s="111" t="s">
        <v>158</v>
      </c>
      <c r="D85" s="111"/>
      <c r="E85" s="111"/>
      <c r="F85" s="111"/>
      <c r="G85" s="111"/>
      <c r="H85" s="111"/>
      <c r="I85" s="111"/>
      <c r="J85" s="111"/>
      <c r="K85" s="112"/>
      <c r="M85" s="98" t="s">
        <v>11</v>
      </c>
      <c r="N85" s="99" t="s">
        <v>162</v>
      </c>
      <c r="O85" s="99"/>
      <c r="P85" s="99"/>
      <c r="Q85" s="99"/>
      <c r="R85" s="99"/>
      <c r="S85" s="99"/>
      <c r="T85" s="100"/>
    </row>
    <row r="86" spans="2:20">
      <c r="B86" s="110" t="s">
        <v>12</v>
      </c>
      <c r="C86" s="111" t="s">
        <v>159</v>
      </c>
      <c r="D86" s="111"/>
      <c r="E86" s="111"/>
      <c r="F86" s="111"/>
      <c r="G86" s="111"/>
      <c r="H86" s="111"/>
      <c r="I86" s="111"/>
      <c r="J86" s="111"/>
      <c r="K86" s="112"/>
      <c r="M86" s="98" t="s">
        <v>12</v>
      </c>
      <c r="N86" s="99" t="s">
        <v>163</v>
      </c>
      <c r="O86" s="99"/>
      <c r="P86" s="99"/>
      <c r="Q86" s="99"/>
      <c r="R86" s="99"/>
      <c r="S86" s="99"/>
      <c r="T86" s="100"/>
    </row>
    <row r="87" spans="2:20">
      <c r="B87" s="110"/>
      <c r="C87" s="111"/>
      <c r="D87" s="111"/>
      <c r="E87" s="111"/>
      <c r="F87" s="111"/>
      <c r="G87" s="111"/>
      <c r="H87" s="111"/>
      <c r="I87" s="111"/>
      <c r="J87" s="111"/>
      <c r="K87" s="112"/>
      <c r="M87" s="98"/>
      <c r="N87" s="99"/>
      <c r="O87" s="99"/>
      <c r="P87" s="99"/>
      <c r="Q87" s="99"/>
      <c r="R87" s="99"/>
      <c r="S87" s="99"/>
      <c r="T87" s="100"/>
    </row>
    <row r="88" spans="2:20">
      <c r="B88" s="110"/>
      <c r="C88" s="111"/>
      <c r="D88" s="111"/>
      <c r="E88" s="111"/>
      <c r="F88" s="111"/>
      <c r="G88" s="111"/>
      <c r="H88" s="111"/>
      <c r="I88" s="111"/>
      <c r="J88" s="111"/>
      <c r="K88" s="112"/>
      <c r="M88" s="98"/>
      <c r="N88" s="99"/>
      <c r="O88" s="99"/>
      <c r="P88" s="99"/>
      <c r="Q88" s="99"/>
      <c r="R88" s="99"/>
      <c r="S88" s="99"/>
      <c r="T88" s="100"/>
    </row>
    <row r="89" spans="2:20">
      <c r="B89" s="110"/>
      <c r="C89" s="111"/>
      <c r="D89" s="111"/>
      <c r="E89" s="111"/>
      <c r="F89" s="111"/>
      <c r="G89" s="111"/>
      <c r="H89" s="111"/>
      <c r="I89" s="111"/>
      <c r="J89" s="111"/>
      <c r="K89" s="112"/>
      <c r="M89" s="98"/>
      <c r="N89" s="99"/>
      <c r="O89" s="99"/>
      <c r="P89" s="99"/>
      <c r="Q89" s="99"/>
      <c r="R89" s="99"/>
      <c r="S89" s="99"/>
      <c r="T89" s="100"/>
    </row>
    <row r="90" spans="2:20">
      <c r="B90" s="110"/>
      <c r="C90" s="111"/>
      <c r="D90" s="111"/>
      <c r="E90" s="111"/>
      <c r="F90" s="111"/>
      <c r="G90" s="111"/>
      <c r="H90" s="111"/>
      <c r="I90" s="111"/>
      <c r="J90" s="111"/>
      <c r="K90" s="112"/>
      <c r="M90" s="98"/>
      <c r="N90" s="99"/>
      <c r="O90" s="99"/>
      <c r="P90" s="99"/>
      <c r="Q90" s="99"/>
      <c r="R90" s="99"/>
      <c r="S90" s="99"/>
      <c r="T90" s="100"/>
    </row>
    <row r="91" spans="2:20">
      <c r="B91" s="110"/>
      <c r="C91" s="111"/>
      <c r="D91" s="111"/>
      <c r="E91" s="111"/>
      <c r="F91" s="111"/>
      <c r="G91" s="111"/>
      <c r="H91" s="111"/>
      <c r="I91" s="111"/>
      <c r="J91" s="111"/>
      <c r="K91" s="112"/>
      <c r="M91" s="98"/>
      <c r="N91" s="99"/>
      <c r="O91" s="99"/>
      <c r="P91" s="99"/>
      <c r="Q91" s="99"/>
      <c r="R91" s="99"/>
      <c r="S91" s="99"/>
      <c r="T91" s="100"/>
    </row>
    <row r="92" spans="2:20">
      <c r="B92" s="110"/>
      <c r="C92" s="111"/>
      <c r="D92" s="111"/>
      <c r="E92" s="111"/>
      <c r="F92" s="111"/>
      <c r="G92" s="111"/>
      <c r="H92" s="111"/>
      <c r="I92" s="111"/>
      <c r="J92" s="111"/>
      <c r="K92" s="112"/>
      <c r="M92" s="98"/>
      <c r="N92" s="99"/>
      <c r="O92" s="99"/>
      <c r="P92" s="99"/>
      <c r="Q92" s="99"/>
      <c r="R92" s="99"/>
      <c r="S92" s="99"/>
      <c r="T92" s="100"/>
    </row>
    <row r="93" spans="2:20">
      <c r="B93" s="110"/>
      <c r="C93" s="111"/>
      <c r="D93" s="111"/>
      <c r="E93" s="111"/>
      <c r="F93" s="111"/>
      <c r="G93" s="111"/>
      <c r="H93" s="111"/>
      <c r="I93" s="111"/>
      <c r="J93" s="111"/>
      <c r="K93" s="112"/>
      <c r="M93" s="98"/>
      <c r="N93" s="99"/>
      <c r="O93" s="99"/>
      <c r="P93" s="99"/>
      <c r="Q93" s="99"/>
      <c r="R93" s="99"/>
      <c r="S93" s="99"/>
      <c r="T93" s="100"/>
    </row>
    <row r="94" spans="2:20">
      <c r="B94" s="110"/>
      <c r="C94" s="111"/>
      <c r="D94" s="111"/>
      <c r="E94" s="111"/>
      <c r="F94" s="111"/>
      <c r="G94" s="111"/>
      <c r="H94" s="111"/>
      <c r="I94" s="111"/>
      <c r="J94" s="111"/>
      <c r="K94" s="112"/>
      <c r="M94" s="98"/>
      <c r="N94" s="99"/>
      <c r="O94" s="99"/>
      <c r="P94" s="99"/>
      <c r="Q94" s="99"/>
      <c r="R94" s="99"/>
      <c r="S94" s="99"/>
      <c r="T94" s="100"/>
    </row>
    <row r="95" spans="2:20">
      <c r="B95" s="110"/>
      <c r="C95" s="111"/>
      <c r="D95" s="111"/>
      <c r="E95" s="111"/>
      <c r="F95" s="111"/>
      <c r="G95" s="111"/>
      <c r="H95" s="111"/>
      <c r="I95" s="111"/>
      <c r="J95" s="111"/>
      <c r="K95" s="112"/>
      <c r="M95" s="98"/>
      <c r="N95" s="99"/>
      <c r="O95" s="99"/>
      <c r="P95" s="99"/>
      <c r="Q95" s="99"/>
      <c r="R95" s="99"/>
      <c r="S95" s="99"/>
      <c r="T95" s="100"/>
    </row>
    <row r="96" spans="2:20">
      <c r="B96" s="110"/>
      <c r="C96" s="111"/>
      <c r="D96" s="111"/>
      <c r="E96" s="111"/>
      <c r="F96" s="111"/>
      <c r="G96" s="111"/>
      <c r="H96" s="111"/>
      <c r="I96" s="111"/>
      <c r="J96" s="111"/>
      <c r="K96" s="112"/>
      <c r="M96" s="98"/>
      <c r="N96" s="99"/>
      <c r="O96" s="99"/>
      <c r="P96" s="99"/>
      <c r="Q96" s="99"/>
      <c r="R96" s="99"/>
      <c r="S96" s="99"/>
      <c r="T96" s="100"/>
    </row>
    <row r="97" spans="2:20">
      <c r="B97" s="110"/>
      <c r="C97" s="111"/>
      <c r="D97" s="111"/>
      <c r="E97" s="111"/>
      <c r="F97" s="111"/>
      <c r="G97" s="111"/>
      <c r="H97" s="111"/>
      <c r="I97" s="111"/>
      <c r="J97" s="111"/>
      <c r="K97" s="112"/>
      <c r="M97" s="98"/>
      <c r="N97" s="99"/>
      <c r="O97" s="99"/>
      <c r="P97" s="99"/>
      <c r="Q97" s="99"/>
      <c r="R97" s="99"/>
      <c r="S97" s="99"/>
      <c r="T97" s="100"/>
    </row>
    <row r="98" spans="2:20" ht="15" thickBot="1">
      <c r="B98" s="113"/>
      <c r="C98" s="114"/>
      <c r="D98" s="114"/>
      <c r="E98" s="114"/>
      <c r="F98" s="114"/>
      <c r="G98" s="114"/>
      <c r="H98" s="114"/>
      <c r="I98" s="114"/>
      <c r="J98" s="114"/>
      <c r="K98" s="115"/>
      <c r="M98" s="101"/>
      <c r="N98" s="102"/>
      <c r="O98" s="102"/>
      <c r="P98" s="102"/>
      <c r="Q98" s="102"/>
      <c r="R98" s="102"/>
      <c r="S98" s="102"/>
      <c r="T98" s="103"/>
    </row>
    <row r="99" spans="2:20">
      <c r="B99" s="107">
        <v>19</v>
      </c>
      <c r="C99" s="108" t="s">
        <v>175</v>
      </c>
      <c r="D99" s="108"/>
      <c r="E99" s="108"/>
      <c r="F99" s="108"/>
      <c r="G99" s="108"/>
      <c r="H99" s="108"/>
      <c r="I99" s="108"/>
      <c r="J99" s="108"/>
      <c r="K99" s="109"/>
      <c r="M99" s="107">
        <v>20</v>
      </c>
      <c r="N99" s="108" t="s">
        <v>168</v>
      </c>
      <c r="O99" s="108"/>
      <c r="P99" s="108"/>
      <c r="Q99" s="108"/>
      <c r="R99" s="108"/>
      <c r="S99" s="108"/>
      <c r="T99" s="109"/>
    </row>
    <row r="100" spans="2:20">
      <c r="B100" s="110"/>
      <c r="C100" s="111" t="s">
        <v>176</v>
      </c>
      <c r="D100" s="111"/>
      <c r="E100" s="111"/>
      <c r="F100" s="111"/>
      <c r="G100" s="111"/>
      <c r="H100" s="111"/>
      <c r="I100" s="111"/>
      <c r="J100" s="111"/>
      <c r="K100" s="112"/>
      <c r="M100" s="110"/>
      <c r="N100" s="111" t="s">
        <v>169</v>
      </c>
      <c r="O100" s="111"/>
      <c r="P100" s="111"/>
      <c r="Q100" s="111"/>
      <c r="R100" s="111"/>
      <c r="S100" s="111"/>
      <c r="T100" s="112"/>
    </row>
    <row r="101" spans="2:20">
      <c r="B101" s="110"/>
      <c r="C101" s="111"/>
      <c r="D101" s="111"/>
      <c r="E101" s="111"/>
      <c r="F101" s="111"/>
      <c r="G101" s="111"/>
      <c r="H101" s="111"/>
      <c r="I101" s="111"/>
      <c r="J101" s="111"/>
      <c r="K101" s="112"/>
      <c r="M101" s="110"/>
      <c r="N101" s="111"/>
      <c r="O101" s="111"/>
      <c r="P101" s="111"/>
      <c r="Q101" s="111"/>
      <c r="R101" s="111"/>
      <c r="S101" s="111"/>
      <c r="T101" s="112"/>
    </row>
    <row r="102" spans="2:20" ht="15" thickBot="1">
      <c r="B102" s="110" t="s">
        <v>10</v>
      </c>
      <c r="C102" s="111" t="s">
        <v>164</v>
      </c>
      <c r="D102" s="111"/>
      <c r="E102" s="111"/>
      <c r="F102" s="111"/>
      <c r="G102" s="111"/>
      <c r="H102" s="111"/>
      <c r="I102" s="111"/>
      <c r="J102" s="116"/>
      <c r="K102" s="112"/>
      <c r="M102" s="110" t="s">
        <v>10</v>
      </c>
      <c r="N102" s="111" t="s">
        <v>170</v>
      </c>
      <c r="O102" s="111"/>
      <c r="P102" s="111"/>
      <c r="Q102" s="111"/>
      <c r="R102" s="111"/>
      <c r="S102" s="116"/>
      <c r="T102" s="112"/>
    </row>
    <row r="103" spans="2:20" ht="15" thickBot="1">
      <c r="B103" s="110" t="s">
        <v>7</v>
      </c>
      <c r="C103" s="111" t="s">
        <v>165</v>
      </c>
      <c r="D103" s="111"/>
      <c r="E103" s="111"/>
      <c r="F103" s="111"/>
      <c r="G103" s="111"/>
      <c r="H103" s="111"/>
      <c r="I103" s="111"/>
      <c r="J103" s="106"/>
      <c r="K103" s="112"/>
      <c r="M103" s="110" t="s">
        <v>7</v>
      </c>
      <c r="N103" s="111" t="s">
        <v>171</v>
      </c>
      <c r="O103" s="111"/>
      <c r="P103" s="111"/>
      <c r="Q103" s="111"/>
      <c r="R103" s="111"/>
      <c r="S103" s="106"/>
      <c r="T103" s="112"/>
    </row>
    <row r="104" spans="2:20">
      <c r="B104" s="110" t="s">
        <v>11</v>
      </c>
      <c r="C104" s="111" t="s">
        <v>166</v>
      </c>
      <c r="D104" s="111"/>
      <c r="E104" s="111"/>
      <c r="F104" s="111"/>
      <c r="G104" s="111"/>
      <c r="H104" s="111"/>
      <c r="I104" s="111"/>
      <c r="J104" s="116"/>
      <c r="K104" s="112"/>
      <c r="M104" s="110" t="s">
        <v>11</v>
      </c>
      <c r="N104" s="111" t="s">
        <v>172</v>
      </c>
      <c r="O104" s="111"/>
      <c r="P104" s="111"/>
      <c r="Q104" s="111"/>
      <c r="R104" s="111"/>
      <c r="S104" s="116"/>
      <c r="T104" s="112"/>
    </row>
    <row r="105" spans="2:20">
      <c r="B105" s="110" t="s">
        <v>12</v>
      </c>
      <c r="C105" s="111" t="s">
        <v>167</v>
      </c>
      <c r="D105" s="111"/>
      <c r="E105" s="111"/>
      <c r="F105" s="111"/>
      <c r="G105" s="111"/>
      <c r="H105" s="111"/>
      <c r="I105" s="111"/>
      <c r="J105" s="116"/>
      <c r="K105" s="112"/>
      <c r="M105" s="110" t="s">
        <v>12</v>
      </c>
      <c r="N105" s="111" t="s">
        <v>173</v>
      </c>
      <c r="O105" s="111"/>
      <c r="P105" s="111"/>
      <c r="Q105" s="111"/>
      <c r="R105" s="111"/>
      <c r="S105" s="116"/>
      <c r="T105" s="112"/>
    </row>
    <row r="106" spans="2:20">
      <c r="B106" s="110"/>
      <c r="C106" s="111"/>
      <c r="D106" s="111"/>
      <c r="E106" s="111"/>
      <c r="F106" s="111"/>
      <c r="G106" s="111"/>
      <c r="H106" s="111"/>
      <c r="I106" s="111"/>
      <c r="J106" s="116"/>
      <c r="K106" s="112"/>
      <c r="M106" s="110"/>
      <c r="N106" s="111"/>
      <c r="O106" s="111"/>
      <c r="P106" s="111"/>
      <c r="Q106" s="111"/>
      <c r="R106" s="111"/>
      <c r="S106" s="111"/>
      <c r="T106" s="112"/>
    </row>
    <row r="107" spans="2:20">
      <c r="B107" s="110"/>
      <c r="C107" s="111"/>
      <c r="D107" s="111"/>
      <c r="E107" s="111"/>
      <c r="F107" s="111"/>
      <c r="G107" s="111"/>
      <c r="H107" s="111"/>
      <c r="I107" s="111"/>
      <c r="J107" s="111"/>
      <c r="K107" s="112"/>
      <c r="M107" s="110"/>
      <c r="N107" s="111"/>
      <c r="O107" s="111"/>
      <c r="P107" s="111"/>
      <c r="Q107" s="111"/>
      <c r="R107" s="111"/>
      <c r="S107" s="111"/>
      <c r="T107" s="112"/>
    </row>
    <row r="108" spans="2:20">
      <c r="B108" s="110"/>
      <c r="C108" s="111"/>
      <c r="D108" s="111"/>
      <c r="E108" s="111"/>
      <c r="F108" s="111"/>
      <c r="G108" s="111"/>
      <c r="H108" s="111"/>
      <c r="I108" s="111"/>
      <c r="J108" s="111"/>
      <c r="K108" s="112"/>
      <c r="M108" s="110"/>
      <c r="N108" s="111"/>
      <c r="O108" s="111"/>
      <c r="P108" s="111"/>
      <c r="Q108" s="111"/>
      <c r="R108" s="111"/>
      <c r="S108" s="111"/>
      <c r="T108" s="112"/>
    </row>
    <row r="109" spans="2:20">
      <c r="B109" s="110"/>
      <c r="C109" s="111"/>
      <c r="D109" s="111"/>
      <c r="E109" s="111"/>
      <c r="F109" s="111"/>
      <c r="G109" s="111"/>
      <c r="H109" s="111"/>
      <c r="I109" s="111"/>
      <c r="J109" s="111"/>
      <c r="K109" s="112"/>
      <c r="M109" s="110"/>
      <c r="N109" s="111"/>
      <c r="O109" s="111"/>
      <c r="P109" s="111"/>
      <c r="Q109" s="111"/>
      <c r="R109" s="111"/>
      <c r="S109" s="111"/>
      <c r="T109" s="112"/>
    </row>
    <row r="110" spans="2:20">
      <c r="B110" s="110"/>
      <c r="C110" s="111"/>
      <c r="D110" s="111"/>
      <c r="E110" s="111"/>
      <c r="F110" s="111"/>
      <c r="G110" s="111"/>
      <c r="H110" s="111"/>
      <c r="I110" s="111"/>
      <c r="J110" s="111"/>
      <c r="K110" s="112"/>
      <c r="M110" s="110"/>
      <c r="N110" s="111"/>
      <c r="O110" s="111"/>
      <c r="P110" s="111"/>
      <c r="Q110" s="111"/>
      <c r="R110" s="111"/>
      <c r="S110" s="111"/>
      <c r="T110" s="112"/>
    </row>
    <row r="111" spans="2:20">
      <c r="B111" s="110"/>
      <c r="C111" s="111"/>
      <c r="D111" s="111"/>
      <c r="E111" s="111"/>
      <c r="F111" s="111"/>
      <c r="G111" s="111"/>
      <c r="H111" s="111"/>
      <c r="I111" s="111"/>
      <c r="J111" s="111"/>
      <c r="K111" s="112"/>
      <c r="M111" s="110"/>
      <c r="N111" s="111"/>
      <c r="O111" s="111"/>
      <c r="P111" s="111"/>
      <c r="Q111" s="111"/>
      <c r="R111" s="111"/>
      <c r="S111" s="111"/>
      <c r="T111" s="112"/>
    </row>
    <row r="112" spans="2:20">
      <c r="B112" s="110"/>
      <c r="C112" s="111"/>
      <c r="D112" s="111"/>
      <c r="E112" s="111"/>
      <c r="F112" s="111"/>
      <c r="G112" s="111"/>
      <c r="H112" s="111"/>
      <c r="I112" s="111"/>
      <c r="J112" s="116"/>
      <c r="K112" s="112"/>
      <c r="M112" s="110"/>
      <c r="N112" s="111"/>
      <c r="O112" s="111"/>
      <c r="P112" s="111"/>
      <c r="Q112" s="111"/>
      <c r="R112" s="111"/>
      <c r="S112" s="111"/>
      <c r="T112" s="112"/>
    </row>
    <row r="113" spans="2:20" ht="15" thickBot="1">
      <c r="B113" s="113"/>
      <c r="C113" s="114"/>
      <c r="D113" s="114"/>
      <c r="E113" s="114"/>
      <c r="F113" s="114"/>
      <c r="G113" s="114"/>
      <c r="H113" s="114"/>
      <c r="I113" s="114"/>
      <c r="J113" s="65"/>
      <c r="K113" s="115"/>
      <c r="M113" s="113"/>
      <c r="N113" s="114"/>
      <c r="O113" s="114"/>
      <c r="P113" s="114"/>
      <c r="Q113" s="114"/>
      <c r="R113" s="114"/>
      <c r="S113" s="114"/>
      <c r="T113" s="115"/>
    </row>
  </sheetData>
  <dataValidations count="3">
    <dataValidation type="list" allowBlank="1" showInputMessage="1" showErrorMessage="1" sqref="J10 S10 S18 J17 J26 J34 S26 S35 S44 J44 S53 S63 J63 S71 T84 J84 J103 S103">
      <formula1>"a,b,c,d"</formula1>
    </dataValidation>
    <dataValidation type="list" allowBlank="1" showInputMessage="1" showErrorMessage="1" sqref="J71:J74">
      <formula1>"Yes,No"</formula1>
    </dataValidation>
    <dataValidation type="list" allowBlank="1" showInputMessage="1" showErrorMessage="1" sqref="F52:F55 K52:K53">
      <formula1>"True, False"</formula1>
    </dataValidation>
  </dataValidation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"/>
  <sheetViews>
    <sheetView workbookViewId="0">
      <selection activeCell="R7" sqref="R7"/>
    </sheetView>
  </sheetViews>
  <sheetFormatPr baseColWidth="10" defaultColWidth="8.83203125" defaultRowHeight="14" x14ac:dyDescent="0"/>
  <cols>
    <col min="8" max="8" width="8.33203125" customWidth="1"/>
    <col min="9" max="9" width="6" bestFit="1" customWidth="1"/>
    <col min="11" max="11" width="3.1640625" bestFit="1" customWidth="1"/>
    <col min="13" max="13" width="3.1640625" bestFit="1" customWidth="1"/>
    <col min="15" max="15" width="3.1640625" bestFit="1" customWidth="1"/>
  </cols>
  <sheetData>
    <row r="1" spans="1:20">
      <c r="A1" t="s">
        <v>1</v>
      </c>
      <c r="M1">
        <v>1</v>
      </c>
      <c r="N1" t="s">
        <v>412</v>
      </c>
    </row>
    <row r="2" spans="1:20">
      <c r="A2" t="s">
        <v>416</v>
      </c>
      <c r="C2" t="s">
        <v>18</v>
      </c>
      <c r="E2" t="s">
        <v>19</v>
      </c>
      <c r="G2" t="s">
        <v>20</v>
      </c>
      <c r="M2">
        <v>2.5</v>
      </c>
      <c r="N2" t="s">
        <v>413</v>
      </c>
      <c r="P2" s="53" t="s">
        <v>415</v>
      </c>
      <c r="Q2" t="s">
        <v>417</v>
      </c>
      <c r="R2" t="s">
        <v>418</v>
      </c>
    </row>
    <row r="3" spans="1:20">
      <c r="A3">
        <v>1</v>
      </c>
      <c r="B3">
        <f>IF(P7&lt;1,0,1)</f>
        <v>0</v>
      </c>
      <c r="C3">
        <v>6</v>
      </c>
      <c r="D3" t="str">
        <f>IF(General!R26="c",1,"0")</f>
        <v>0</v>
      </c>
      <c r="E3">
        <v>11</v>
      </c>
      <c r="F3" t="str">
        <f>IF(General!J53="b",1,"0")</f>
        <v>0</v>
      </c>
      <c r="G3">
        <v>16</v>
      </c>
      <c r="H3" s="53" t="str">
        <f>IF(General!R83="d",1,"0")</f>
        <v>0</v>
      </c>
      <c r="M3">
        <v>5</v>
      </c>
      <c r="N3" t="s">
        <v>414</v>
      </c>
      <c r="P3" s="53" t="str">
        <f>IF(General!C1="Monitor",1,"0")</f>
        <v>0</v>
      </c>
      <c r="Q3">
        <f>IF(General!J100="Show",1,0)</f>
        <v>0</v>
      </c>
      <c r="R3" s="53">
        <f>IF(General!K100="NOT include",1,0)</f>
        <v>0</v>
      </c>
    </row>
    <row r="4" spans="1:20">
      <c r="A4">
        <v>2</v>
      </c>
      <c r="B4" s="53" t="str">
        <f>IF(General!R11="b",1,"0")</f>
        <v>0</v>
      </c>
      <c r="C4">
        <v>7</v>
      </c>
      <c r="D4" s="53" t="str">
        <f>IF(General!J35="a",1,"0")</f>
        <v>0</v>
      </c>
      <c r="E4">
        <v>12</v>
      </c>
      <c r="F4" s="53" t="str">
        <f>IF(General!R53="b",1,"0")</f>
        <v>0</v>
      </c>
      <c r="G4">
        <v>17</v>
      </c>
      <c r="H4" s="53" t="str">
        <f>IF(General!J92="b",1,"0")</f>
        <v>0</v>
      </c>
      <c r="M4">
        <v>6</v>
      </c>
      <c r="N4" t="s">
        <v>28</v>
      </c>
      <c r="P4" s="53" t="str">
        <f>IF(General!C2="Keyboard",1,"0")</f>
        <v>0</v>
      </c>
      <c r="Q4" s="53">
        <f>IF(General!J101="Show",1,0)</f>
        <v>0</v>
      </c>
      <c r="R4" s="53">
        <f>IF(General!K101="Include",1,0)</f>
        <v>0</v>
      </c>
    </row>
    <row r="5" spans="1:20">
      <c r="A5">
        <v>3</v>
      </c>
      <c r="B5" s="53" t="str">
        <f>IF(General!J18="c",1,"0")</f>
        <v>0</v>
      </c>
      <c r="C5">
        <v>8</v>
      </c>
      <c r="D5" s="53" t="str">
        <f>IF(General!R35="a",1,"0")</f>
        <v>0</v>
      </c>
      <c r="E5">
        <v>13</v>
      </c>
      <c r="F5" s="53" t="str">
        <f>IF(General!J63="d",1,"0")</f>
        <v>0</v>
      </c>
      <c r="G5">
        <v>18</v>
      </c>
      <c r="H5" s="53" t="str">
        <f>IF(General!R92="b",1,"0")</f>
        <v>0</v>
      </c>
      <c r="M5">
        <v>7.5</v>
      </c>
      <c r="N5" t="s">
        <v>29</v>
      </c>
      <c r="P5" s="53" t="str">
        <f>IF(General!C3="Mouse",1,"0")</f>
        <v>0</v>
      </c>
      <c r="Q5" s="53">
        <f>IF(General!J102="Show",1,0)</f>
        <v>0</v>
      </c>
      <c r="R5" s="53">
        <f>IF(General!K102="NOT include",1,0)</f>
        <v>0</v>
      </c>
    </row>
    <row r="6" spans="1:20">
      <c r="A6">
        <v>4</v>
      </c>
      <c r="B6" s="53" t="str">
        <f>IF(General!R18="c",1,"0")</f>
        <v>0</v>
      </c>
      <c r="C6">
        <v>9</v>
      </c>
      <c r="D6" s="53" t="str">
        <f>IF(General!J44="d",1,"0")</f>
        <v>0</v>
      </c>
      <c r="E6">
        <v>14</v>
      </c>
      <c r="F6" s="53" t="str">
        <f>IF(General!R63="d",1,"0")</f>
        <v>0</v>
      </c>
      <c r="G6">
        <v>19</v>
      </c>
      <c r="H6">
        <f>IF(Q7&lt;1,0,1)</f>
        <v>0</v>
      </c>
      <c r="M6">
        <v>10</v>
      </c>
      <c r="N6" t="s">
        <v>30</v>
      </c>
      <c r="P6" s="53" t="str">
        <f>IF(General!C4="Computer",1,"0")</f>
        <v>0</v>
      </c>
      <c r="Q6" s="53">
        <f>IF(General!J103="Not Show",1,0)</f>
        <v>0</v>
      </c>
      <c r="R6" s="53">
        <f>IF(General!K103="Include",1,0)</f>
        <v>0</v>
      </c>
    </row>
    <row r="7" spans="1:20">
      <c r="A7">
        <v>5</v>
      </c>
      <c r="B7" s="53" t="str">
        <f>IF(General!J26="d",1,"0")</f>
        <v>0</v>
      </c>
      <c r="C7">
        <v>10</v>
      </c>
      <c r="D7" s="53" t="str">
        <f>IF(General!R44="a",1,"0")</f>
        <v>0</v>
      </c>
      <c r="E7">
        <v>15</v>
      </c>
      <c r="F7" s="53" t="str">
        <f>IF(General!J83="b",1,"0")</f>
        <v>0</v>
      </c>
      <c r="G7">
        <v>20</v>
      </c>
      <c r="H7" s="53">
        <f>IF(R7&lt;1,0,1)</f>
        <v>0</v>
      </c>
      <c r="I7" t="s">
        <v>37</v>
      </c>
      <c r="J7">
        <f>SUM(B8:H8)</f>
        <v>0</v>
      </c>
      <c r="M7">
        <v>11</v>
      </c>
      <c r="N7" t="s">
        <v>31</v>
      </c>
      <c r="P7" s="53">
        <f>SUM(P3:P6)/4</f>
        <v>0</v>
      </c>
      <c r="Q7" s="53">
        <f>SUM(Q3:Q6)/4</f>
        <v>0</v>
      </c>
      <c r="R7" s="53">
        <f>SUM(R3:R6)/4</f>
        <v>0</v>
      </c>
    </row>
    <row r="8" spans="1:20">
      <c r="B8">
        <f>SUM(B3:B7)</f>
        <v>0</v>
      </c>
      <c r="D8">
        <f t="shared" ref="D8:H8" si="0">SUM(D3:D7)</f>
        <v>0</v>
      </c>
      <c r="E8" s="53"/>
      <c r="F8" s="53">
        <f t="shared" si="0"/>
        <v>0</v>
      </c>
      <c r="H8">
        <f t="shared" si="0"/>
        <v>0</v>
      </c>
      <c r="I8" t="s">
        <v>38</v>
      </c>
      <c r="J8" t="e">
        <f>VLOOKUP(J7,M1:N12,2,TRUE)</f>
        <v>#N/A</v>
      </c>
      <c r="M8">
        <v>12.5</v>
      </c>
      <c r="N8" t="s">
        <v>32</v>
      </c>
      <c r="T8">
        <f>SUM(T3:T7)</f>
        <v>0</v>
      </c>
    </row>
    <row r="9" spans="1:20">
      <c r="A9" t="s">
        <v>181</v>
      </c>
      <c r="J9" t="s">
        <v>39</v>
      </c>
      <c r="M9">
        <v>15</v>
      </c>
      <c r="N9" t="s">
        <v>33</v>
      </c>
      <c r="P9" t="s">
        <v>419</v>
      </c>
      <c r="R9" t="s">
        <v>421</v>
      </c>
      <c r="S9" t="s">
        <v>422</v>
      </c>
      <c r="T9" t="s">
        <v>183</v>
      </c>
    </row>
    <row r="10" spans="1:20">
      <c r="A10">
        <v>1</v>
      </c>
      <c r="B10">
        <f>IF(P15&lt;1,0,1)</f>
        <v>0</v>
      </c>
      <c r="C10">
        <v>6</v>
      </c>
      <c r="D10" s="53">
        <f>IF('Control and Programming'!S27="b",1,0)</f>
        <v>0</v>
      </c>
      <c r="E10">
        <v>11</v>
      </c>
      <c r="F10" s="53">
        <f>IF('Control and Programming'!J55="d",1,0)</f>
        <v>0</v>
      </c>
      <c r="G10">
        <v>16</v>
      </c>
      <c r="H10" s="53">
        <f>IF(S14&lt;1,0,1)</f>
        <v>0</v>
      </c>
      <c r="M10">
        <v>16</v>
      </c>
      <c r="N10" t="s">
        <v>34</v>
      </c>
      <c r="P10">
        <f>IF('Control and Programming'!I11="light sensor",1,0)</f>
        <v>0</v>
      </c>
      <c r="R10">
        <f>IF('Control and Programming'!S35="Does not use",1,0)</f>
        <v>0</v>
      </c>
      <c r="S10">
        <f>IF('Control and Programming'!S72="Advantage",1,0)</f>
        <v>0</v>
      </c>
      <c r="T10">
        <f>IF('Control and Programming'!J89="True",1,0)</f>
        <v>0</v>
      </c>
    </row>
    <row r="11" spans="1:20">
      <c r="A11">
        <v>2</v>
      </c>
      <c r="B11">
        <f>IF('Control and Programming'!U13="b",1,0)</f>
        <v>0</v>
      </c>
      <c r="C11">
        <v>7</v>
      </c>
      <c r="D11" s="53">
        <f>IF('Control and Programming'!J25="d",1,0)</f>
        <v>0</v>
      </c>
      <c r="E11">
        <v>12</v>
      </c>
      <c r="F11" s="53">
        <f>IF('Control and Programming'!S55="c",1,0)</f>
        <v>0</v>
      </c>
      <c r="G11">
        <v>17</v>
      </c>
      <c r="H11" s="53">
        <f>IF('Control and Programming'!J82="a",1,0)</f>
        <v>0</v>
      </c>
      <c r="M11">
        <v>17.5</v>
      </c>
      <c r="N11" t="s">
        <v>35</v>
      </c>
      <c r="P11" s="53">
        <f>IF('Control and Programming'!I12="sound sensor",1,0)</f>
        <v>0</v>
      </c>
      <c r="R11" s="53">
        <f>IF('Control and Programming'!S36="Does not use",1,0)</f>
        <v>0</v>
      </c>
      <c r="S11" s="53">
        <f>IF('Control and Programming'!S73="Advantage",1,0)</f>
        <v>0</v>
      </c>
      <c r="T11" s="53">
        <f>IF('Control and Programming'!J90="False",1,0)</f>
        <v>0</v>
      </c>
    </row>
    <row r="12" spans="1:20">
      <c r="A12">
        <v>3</v>
      </c>
      <c r="B12" s="53">
        <f>IF('Control and Programming'!J20="a",1,0)</f>
        <v>0</v>
      </c>
      <c r="C12">
        <v>8</v>
      </c>
      <c r="D12" s="53">
        <f>IF('Control and Programming'!S29="b",1,0)</f>
        <v>0</v>
      </c>
      <c r="E12">
        <v>13</v>
      </c>
      <c r="F12">
        <f>IF('Control and Programming'!J64="a",1,0)</f>
        <v>0</v>
      </c>
      <c r="G12">
        <v>18</v>
      </c>
      <c r="H12" s="53">
        <f>IF('Control and Programming'!J83="b",1,0)</f>
        <v>0</v>
      </c>
      <c r="M12">
        <v>20</v>
      </c>
      <c r="N12" t="s">
        <v>36</v>
      </c>
      <c r="P12" s="53">
        <f>IF('Control and Programming'!I13="temperature sensor",1,0)</f>
        <v>0</v>
      </c>
      <c r="R12" s="53">
        <f>IF('Control and Programming'!S37="Use",1,0)</f>
        <v>0</v>
      </c>
      <c r="S12" s="53">
        <f>IF('Control and Programming'!S74="-",1,0)</f>
        <v>0</v>
      </c>
      <c r="T12" s="53">
        <f>IF('Control and Programming'!J91="True",1,0)</f>
        <v>0</v>
      </c>
    </row>
    <row r="13" spans="1:20">
      <c r="A13">
        <v>4</v>
      </c>
      <c r="B13" s="53">
        <f>IF('Control and Programming'!S20="c",1,0)</f>
        <v>0</v>
      </c>
      <c r="C13">
        <v>9</v>
      </c>
      <c r="D13" s="53">
        <f>IF('Control and Programming'!J45="a",1,0)</f>
        <v>0</v>
      </c>
      <c r="E13">
        <v>14</v>
      </c>
      <c r="F13" s="53">
        <f>IF('Control and Programming'!S64="a",1,0)</f>
        <v>0</v>
      </c>
      <c r="G13">
        <v>19</v>
      </c>
      <c r="H13">
        <f>IF(T16&lt;1,0,1)</f>
        <v>0</v>
      </c>
      <c r="P13" s="53">
        <f>IF('Control and Programming'!I14="light sensor",1,0)</f>
        <v>0</v>
      </c>
      <c r="R13" s="53">
        <f>IF('Control and Programming'!S38="Use",1,0)</f>
        <v>0</v>
      </c>
      <c r="S13" s="53">
        <f>IF('Control and Programming'!S75="-",1,0)</f>
        <v>0</v>
      </c>
      <c r="T13" s="53">
        <f>IF('Control and Programming'!J92="True",1,0)</f>
        <v>0</v>
      </c>
    </row>
    <row r="14" spans="1:20">
      <c r="A14">
        <v>5</v>
      </c>
      <c r="B14" s="53">
        <f>IF('Control and Programming'!J27="d",1,0)</f>
        <v>0</v>
      </c>
      <c r="C14">
        <v>10</v>
      </c>
      <c r="D14" s="53">
        <f>IF('Control and Programming'!S45="d",1,0)</f>
        <v>0</v>
      </c>
      <c r="E14">
        <v>15</v>
      </c>
      <c r="F14" s="53">
        <f>IF('Control and Programming'!J73="c",1,0)</f>
        <v>0</v>
      </c>
      <c r="G14">
        <v>20</v>
      </c>
      <c r="H14" s="53">
        <f>IF('Control and Programming'!S92="c",1,0)</f>
        <v>0</v>
      </c>
      <c r="I14" t="s">
        <v>37</v>
      </c>
      <c r="J14">
        <f>SUM(B15:H15)</f>
        <v>0</v>
      </c>
      <c r="P14" s="53">
        <f>IF('Control and Programming'!I15="sound sensor",1,0)</f>
        <v>0</v>
      </c>
      <c r="R14" s="53">
        <f>SUM(R10:R13)</f>
        <v>0</v>
      </c>
      <c r="S14">
        <f>SUM(S10:S13)</f>
        <v>0</v>
      </c>
      <c r="T14" s="53">
        <f>IF('Control and Programming'!J93="Falsee",1,0)</f>
        <v>0</v>
      </c>
    </row>
    <row r="15" spans="1:20">
      <c r="B15">
        <f>SUM(B10:B14)</f>
        <v>0</v>
      </c>
      <c r="D15">
        <f t="shared" ref="D15:H15" si="1">SUM(D10:D14)</f>
        <v>0</v>
      </c>
      <c r="F15">
        <f t="shared" si="1"/>
        <v>0</v>
      </c>
      <c r="H15">
        <f t="shared" si="1"/>
        <v>0</v>
      </c>
      <c r="I15" t="s">
        <v>38</v>
      </c>
      <c r="J15" t="e">
        <f>VLOOKUP(J14,$M$1:$N$12,2,TRUE)</f>
        <v>#N/A</v>
      </c>
      <c r="P15">
        <f>SUM(P10:P14)</f>
        <v>0</v>
      </c>
      <c r="T15" s="53">
        <f>IF('Control and Programming'!J94="Falsee",1,0)</f>
        <v>0</v>
      </c>
    </row>
    <row r="16" spans="1:20">
      <c r="A16" t="s">
        <v>182</v>
      </c>
      <c r="T16">
        <f>SUM(T10:T15)</f>
        <v>0</v>
      </c>
    </row>
    <row r="17" spans="1:19">
      <c r="A17">
        <v>1</v>
      </c>
      <c r="B17">
        <f>IF('Computer Science'!J11="d",1,0)</f>
        <v>0</v>
      </c>
      <c r="C17">
        <v>6</v>
      </c>
      <c r="D17" s="53">
        <f>IF(P23&lt;1,0,1)</f>
        <v>0</v>
      </c>
      <c r="E17">
        <v>11</v>
      </c>
      <c r="F17" s="53">
        <f>IF('Computer Science'!J54="a",1,0)</f>
        <v>0</v>
      </c>
      <c r="G17">
        <v>16</v>
      </c>
      <c r="H17" s="53">
        <f>IF('Computer Science'!R82="b",1,0)</f>
        <v>0</v>
      </c>
      <c r="N17" t="s">
        <v>424</v>
      </c>
      <c r="P17" t="s">
        <v>425</v>
      </c>
      <c r="Q17" t="s">
        <v>427</v>
      </c>
      <c r="R17" t="s">
        <v>428</v>
      </c>
      <c r="S17" t="s">
        <v>429</v>
      </c>
    </row>
    <row r="18" spans="1:19">
      <c r="A18">
        <v>2</v>
      </c>
      <c r="B18" s="53">
        <f>IF('Computer Science'!R11="a",1,0)</f>
        <v>0</v>
      </c>
      <c r="C18">
        <v>7</v>
      </c>
      <c r="D18" s="53">
        <f>IF(Q22&lt;1,0,1)</f>
        <v>0</v>
      </c>
      <c r="E18">
        <v>12</v>
      </c>
      <c r="F18" s="53">
        <f>IF('Computer Science'!R54="a",1,0)</f>
        <v>0</v>
      </c>
      <c r="G18">
        <v>17</v>
      </c>
      <c r="H18" s="53">
        <f>IF(S23&lt;1,0,1)</f>
        <v>0</v>
      </c>
      <c r="N18">
        <f>IF('Computer Science'!C17="Icon",1,0)</f>
        <v>0</v>
      </c>
      <c r="P18">
        <f>IF('Computer Science'!R26="Yes",1,0)</f>
        <v>0</v>
      </c>
      <c r="Q18">
        <f>IF('Computer Science'!J34="Yes",1,0)</f>
        <v>0</v>
      </c>
      <c r="R18">
        <f>IF('Computer Science'!J62="Email",1,0)</f>
        <v>0</v>
      </c>
      <c r="S18">
        <f>IF('Computer Science'!J90="True",1,0)</f>
        <v>0</v>
      </c>
    </row>
    <row r="19" spans="1:19">
      <c r="A19">
        <v>3</v>
      </c>
      <c r="B19">
        <f>IF(N22&lt;1,0,1)</f>
        <v>0</v>
      </c>
      <c r="C19">
        <v>8</v>
      </c>
      <c r="D19" s="53">
        <f>IF('Computer Science'!R36="b",1,0)</f>
        <v>0</v>
      </c>
      <c r="E19">
        <v>13</v>
      </c>
      <c r="F19">
        <f>IF(R22&lt;1,0,1)</f>
        <v>0</v>
      </c>
      <c r="G19">
        <v>18</v>
      </c>
      <c r="H19" s="53">
        <f>IF('Computer Science'!R91="d",1,0)</f>
        <v>0</v>
      </c>
      <c r="N19" s="53">
        <f>IF('Computer Science'!C18="Taskbar",1,0)</f>
        <v>0</v>
      </c>
      <c r="P19" s="53">
        <f>IF('Computer Science'!R27="Yes",1,0)</f>
        <v>0</v>
      </c>
      <c r="Q19" s="53">
        <f>IF('Computer Science'!J35="Yes",1,0)</f>
        <v>0</v>
      </c>
      <c r="R19" s="53">
        <f>IF('Computer Science'!J63="Attachment",1,0)</f>
        <v>0</v>
      </c>
      <c r="S19" s="53">
        <f>IF('Computer Science'!J91="False",1,0)</f>
        <v>0</v>
      </c>
    </row>
    <row r="20" spans="1:19">
      <c r="A20">
        <v>4</v>
      </c>
      <c r="B20" s="53">
        <f>IF('Computer Science'!R18="b",1,0)</f>
        <v>0</v>
      </c>
      <c r="C20">
        <v>9</v>
      </c>
      <c r="D20" s="53">
        <f>IF('Computer Science'!J45="a",1,0)</f>
        <v>0</v>
      </c>
      <c r="E20">
        <v>14</v>
      </c>
      <c r="F20" s="53">
        <f>IF('Computer Science'!R63="d",1,0)</f>
        <v>0</v>
      </c>
      <c r="G20">
        <v>19</v>
      </c>
      <c r="H20" s="53">
        <f>IF('Computer Science'!J100="c",1,0)</f>
        <v>0</v>
      </c>
      <c r="N20" s="53">
        <f>IF('Computer Science'!C19="Menu",1,0)</f>
        <v>0</v>
      </c>
      <c r="P20" s="53">
        <f>IF('Computer Science'!R28="No",1,0)</f>
        <v>0</v>
      </c>
      <c r="Q20" s="53">
        <f>IF('Computer Science'!J36="No",1,0)</f>
        <v>0</v>
      </c>
      <c r="R20" s="53">
        <f>IF('Computer Science'!J64="Network",1,0)</f>
        <v>0</v>
      </c>
      <c r="S20" s="53">
        <f>IF('Computer Science'!J92="False",1,0)</f>
        <v>0</v>
      </c>
    </row>
    <row r="21" spans="1:19">
      <c r="A21">
        <v>5</v>
      </c>
      <c r="B21" s="53">
        <f>IF('Computer Science'!J27="a",1,0)</f>
        <v>0</v>
      </c>
      <c r="C21">
        <v>10</v>
      </c>
      <c r="D21" s="53">
        <f>IF('Computer Science'!R45="c",1,0)</f>
        <v>0</v>
      </c>
      <c r="E21">
        <v>15</v>
      </c>
      <c r="F21" s="53">
        <f>IF('Computer Science'!J82="b",1,0)</f>
        <v>0</v>
      </c>
      <c r="G21">
        <v>20</v>
      </c>
      <c r="H21" s="53">
        <f>IF('Computer Science'!R100="c",1,0)</f>
        <v>0</v>
      </c>
      <c r="I21" t="s">
        <v>37</v>
      </c>
      <c r="J21">
        <f>SUM(B22:H22)</f>
        <v>0</v>
      </c>
      <c r="N21" s="53">
        <f>IF('Computer Science'!C20="Desktop",1,0)</f>
        <v>0</v>
      </c>
      <c r="P21" s="53">
        <f>IF('Computer Science'!R29="No",1,0)</f>
        <v>0</v>
      </c>
      <c r="Q21" s="53">
        <f>IF('Computer Science'!J37="No",1,0)</f>
        <v>0</v>
      </c>
      <c r="R21" s="53">
        <f>IF('Computer Science'!J65="Internet",1,0)</f>
        <v>0</v>
      </c>
      <c r="S21" s="53">
        <f>IF('Computer Science'!J93="True",1,0)</f>
        <v>0</v>
      </c>
    </row>
    <row r="22" spans="1:19">
      <c r="B22">
        <f>SUM(B17:B21)</f>
        <v>0</v>
      </c>
      <c r="D22">
        <f t="shared" ref="D22:H22" si="2">SUM(D17:D21)</f>
        <v>0</v>
      </c>
      <c r="F22">
        <f t="shared" si="2"/>
        <v>0</v>
      </c>
      <c r="H22">
        <f t="shared" si="2"/>
        <v>0</v>
      </c>
      <c r="I22" t="s">
        <v>38</v>
      </c>
      <c r="J22" t="e">
        <f>VLOOKUP(J21,$M$1:$N$12,2,TRUE)</f>
        <v>#N/A</v>
      </c>
      <c r="N22">
        <f>SUM(N18:N21)</f>
        <v>0</v>
      </c>
      <c r="P22" s="53">
        <f>IF('Computer Science'!R30="Yes",1,0)</f>
        <v>0</v>
      </c>
      <c r="Q22">
        <f>SUM(Q18:Q21)</f>
        <v>0</v>
      </c>
      <c r="R22" s="53">
        <f>SUM(R18:R21)</f>
        <v>0</v>
      </c>
      <c r="S22" s="53">
        <f>IF('Computer Science'!J94="True",1,0)</f>
        <v>0</v>
      </c>
    </row>
    <row r="23" spans="1:19">
      <c r="A23" t="s">
        <v>4</v>
      </c>
      <c r="P23">
        <f>SUM(P18:P22)</f>
        <v>0</v>
      </c>
      <c r="S23">
        <f>SUM(S18:S22)</f>
        <v>0</v>
      </c>
    </row>
    <row r="24" spans="1:19">
      <c r="A24">
        <v>1</v>
      </c>
      <c r="B24">
        <f>IF('Data Handling'!J10="a",1,0)</f>
        <v>0</v>
      </c>
      <c r="C24">
        <v>6</v>
      </c>
      <c r="D24" s="53">
        <f>IF('Data Handling'!S26="d",1,0)</f>
        <v>0</v>
      </c>
      <c r="E24">
        <v>11</v>
      </c>
      <c r="F24">
        <f>IF(L31&lt;1,0,1)</f>
        <v>0</v>
      </c>
      <c r="G24">
        <v>16</v>
      </c>
      <c r="H24" s="53">
        <f>IF('Data Handling'!S71="a",1,0)</f>
        <v>0</v>
      </c>
      <c r="L24" t="s">
        <v>430</v>
      </c>
      <c r="N24" t="s">
        <v>431</v>
      </c>
    </row>
    <row r="25" spans="1:19">
      <c r="A25">
        <v>2</v>
      </c>
      <c r="B25" s="53">
        <f>IF('Data Handling'!S10="b",1,0)</f>
        <v>0</v>
      </c>
      <c r="C25">
        <v>7</v>
      </c>
      <c r="D25" s="53">
        <f>IF('Data Handling'!J34="c",1,0)</f>
        <v>0</v>
      </c>
      <c r="E25">
        <v>12</v>
      </c>
      <c r="F25" s="53">
        <f>IF('Data Handling'!S53="b",1,0)</f>
        <v>0</v>
      </c>
      <c r="G25">
        <v>17</v>
      </c>
      <c r="H25" s="53">
        <f>IF('Data Handling'!J84="a",1,0)</f>
        <v>0</v>
      </c>
      <c r="L25">
        <f>IF('Data Handling'!F52="True",1,0)</f>
        <v>0</v>
      </c>
      <c r="N25">
        <f>IF('Data Handling'!J71="Yes",1,0)</f>
        <v>0</v>
      </c>
    </row>
    <row r="26" spans="1:19">
      <c r="A26">
        <v>3</v>
      </c>
      <c r="B26" s="53">
        <f>IF('Data Handling'!J17="c",1,0)</f>
        <v>0</v>
      </c>
      <c r="C26">
        <v>8</v>
      </c>
      <c r="D26" s="53">
        <f>IF('Data Handling'!S35="b",1,0)</f>
        <v>0</v>
      </c>
      <c r="E26">
        <v>13</v>
      </c>
      <c r="F26" s="53">
        <f>IF('Data Handling'!J63="a",1,0)</f>
        <v>0</v>
      </c>
      <c r="G26">
        <v>18</v>
      </c>
      <c r="H26" s="53">
        <f>IF('Data Handling'!T84="d",1,0)</f>
        <v>0</v>
      </c>
      <c r="L26" s="53">
        <f>IF('Data Handling'!F53="False",1,0)</f>
        <v>0</v>
      </c>
      <c r="N26" s="53">
        <f>IF('Data Handling'!J72="Yes",1,0)</f>
        <v>0</v>
      </c>
    </row>
    <row r="27" spans="1:19">
      <c r="A27">
        <v>4</v>
      </c>
      <c r="B27" s="53">
        <f>IF('Data Handling'!S18="b",1,0)</f>
        <v>0</v>
      </c>
      <c r="C27">
        <v>9</v>
      </c>
      <c r="D27" s="53">
        <f>IF('Data Handling'!J44="b",1,0)</f>
        <v>0</v>
      </c>
      <c r="E27">
        <v>14</v>
      </c>
      <c r="F27" s="53">
        <f>IF('Data Handling'!S63="c",1,0)</f>
        <v>0</v>
      </c>
      <c r="G27">
        <v>19</v>
      </c>
      <c r="H27" s="53">
        <f>IF('Data Handling'!J103="b",1,0)</f>
        <v>0</v>
      </c>
      <c r="L27" s="53">
        <f>IF('Data Handling'!F54="False",1,0)</f>
        <v>0</v>
      </c>
      <c r="N27" s="53">
        <f>IF('Data Handling'!J73="no",1,0)</f>
        <v>0</v>
      </c>
    </row>
    <row r="28" spans="1:19">
      <c r="A28">
        <v>5</v>
      </c>
      <c r="B28" s="53">
        <f>IF('Data Handling'!J26="b",1,0)</f>
        <v>0</v>
      </c>
      <c r="C28">
        <v>10</v>
      </c>
      <c r="D28" s="53">
        <f>IF('Data Handling'!S44="d",1,0)</f>
        <v>0</v>
      </c>
      <c r="E28">
        <v>15</v>
      </c>
      <c r="F28">
        <f>IF(N29&lt;1,0,1)</f>
        <v>0</v>
      </c>
      <c r="G28">
        <v>20</v>
      </c>
      <c r="H28" s="53">
        <f>IF('Data Handling'!J103="c",1,0)</f>
        <v>0</v>
      </c>
      <c r="I28" t="s">
        <v>37</v>
      </c>
      <c r="J28">
        <f>SUM(B29:H29)</f>
        <v>0</v>
      </c>
      <c r="L28" s="53">
        <f>IF('Data Handling'!F55="True",1,0)</f>
        <v>0</v>
      </c>
      <c r="N28" s="53">
        <f>IF('Data Handling'!J74="no",1,0)</f>
        <v>0</v>
      </c>
    </row>
    <row r="29" spans="1:19">
      <c r="B29">
        <f>SUM(B24:B28)</f>
        <v>0</v>
      </c>
      <c r="D29">
        <f t="shared" ref="D29:H29" si="3">SUM(D24:D28)</f>
        <v>0</v>
      </c>
      <c r="F29">
        <f t="shared" si="3"/>
        <v>0</v>
      </c>
      <c r="H29">
        <f t="shared" si="3"/>
        <v>0</v>
      </c>
      <c r="I29" t="s">
        <v>38</v>
      </c>
      <c r="J29" t="e">
        <f>VLOOKUP(J28,$M$1:$N$12,2,TRUE)</f>
        <v>#N/A</v>
      </c>
      <c r="L29" s="53">
        <f>IF('Data Handling'!K52="False",1,0)</f>
        <v>0</v>
      </c>
      <c r="N29">
        <f>SUM(N25:N28)</f>
        <v>0</v>
      </c>
    </row>
    <row r="30" spans="1:19">
      <c r="L30" s="53">
        <f>IF('Data Handling'!K53="False",1,0)</f>
        <v>0</v>
      </c>
    </row>
    <row r="31" spans="1:19">
      <c r="L31">
        <f>SUM(L25:L30)</f>
        <v>0</v>
      </c>
    </row>
    <row r="32" spans="1:19">
      <c r="A32" t="s">
        <v>5</v>
      </c>
    </row>
    <row r="33" spans="1:6">
      <c r="A33" t="s">
        <v>1</v>
      </c>
      <c r="B33" t="s">
        <v>2</v>
      </c>
      <c r="C33" t="s">
        <v>3</v>
      </c>
      <c r="D33" t="s">
        <v>4</v>
      </c>
    </row>
    <row r="34" spans="1:6">
      <c r="A34">
        <f>J7</f>
        <v>0</v>
      </c>
      <c r="B34">
        <f>J14</f>
        <v>0</v>
      </c>
      <c r="C34">
        <f>J21</f>
        <v>0</v>
      </c>
      <c r="D34">
        <f>J28</f>
        <v>0</v>
      </c>
      <c r="F34">
        <f>SUM(A34:D34)/4</f>
        <v>0</v>
      </c>
    </row>
    <row r="35" spans="1:6">
      <c r="E35" t="s">
        <v>38</v>
      </c>
      <c r="F35" t="e">
        <f>VLOOKUP(F34,$M$1:$N$12,2,TRUE)</f>
        <v>#N/A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Admin</vt:lpstr>
      <vt:lpstr>General</vt:lpstr>
      <vt:lpstr>Control and Programming</vt:lpstr>
      <vt:lpstr>Computer Science</vt:lpstr>
      <vt:lpstr>Data Handling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Estelle Marchant</cp:lastModifiedBy>
  <cp:lastPrinted>2013-02-12T09:33:58Z</cp:lastPrinted>
  <dcterms:created xsi:type="dcterms:W3CDTF">2013-02-08T11:38:40Z</dcterms:created>
  <dcterms:modified xsi:type="dcterms:W3CDTF">2013-09-15T12:06:04Z</dcterms:modified>
</cp:coreProperties>
</file>